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Sites\Posts\WordPress site response time optimization\src\"/>
    </mc:Choice>
  </mc:AlternateContent>
  <bookViews>
    <workbookView xWindow="0" yWindow="0" windowWidth="15360" windowHeight="7770" tabRatio="200"/>
  </bookViews>
  <sheets>
    <sheet name="Comparison" sheetId="1" r:id="rId1"/>
    <sheet name="Annotation" sheetId="3" r:id="rId2"/>
    <sheet name="_meta" sheetId="5" state="hidden" r:id="rId3"/>
  </sheets>
  <definedNames>
    <definedName name="_xlnm._FilterDatabase" localSheetId="0" hidden="1">Comparison!$A$4:$AG$33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K19" i="1"/>
  <c r="L19" i="1" s="1"/>
  <c r="I19" i="1"/>
  <c r="J19" i="1" s="1"/>
  <c r="G19" i="1"/>
  <c r="H19" i="1" s="1"/>
  <c r="E19" i="1"/>
  <c r="F19" i="1" s="1"/>
  <c r="D19" i="1" l="1"/>
  <c r="K12" i="1"/>
  <c r="L12" i="1" s="1"/>
  <c r="I12" i="1"/>
  <c r="J12" i="1" s="1"/>
  <c r="G12" i="1"/>
  <c r="H12" i="1" s="1"/>
  <c r="E12" i="1"/>
  <c r="N12" i="1"/>
  <c r="D12" i="1" l="1"/>
  <c r="F12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0" i="1"/>
  <c r="N21" i="1"/>
  <c r="N18" i="1"/>
  <c r="N17" i="1"/>
  <c r="N16" i="1"/>
  <c r="N15" i="1"/>
  <c r="N14" i="1"/>
  <c r="N13" i="1"/>
  <c r="N11" i="1"/>
  <c r="N10" i="1"/>
  <c r="N9" i="1"/>
  <c r="N8" i="1"/>
  <c r="N7" i="1"/>
  <c r="N6" i="1"/>
  <c r="N5" i="1"/>
  <c r="K34" i="1" l="1"/>
  <c r="L34" i="1" s="1"/>
  <c r="I34" i="1"/>
  <c r="J34" i="1" s="1"/>
  <c r="G34" i="1"/>
  <c r="H34" i="1" s="1"/>
  <c r="E34" i="1"/>
  <c r="K31" i="1"/>
  <c r="L31" i="1" s="1"/>
  <c r="I31" i="1"/>
  <c r="J31" i="1" s="1"/>
  <c r="G31" i="1"/>
  <c r="H31" i="1" s="1"/>
  <c r="E31" i="1"/>
  <c r="F31" i="1" s="1"/>
  <c r="K33" i="1"/>
  <c r="L33" i="1" s="1"/>
  <c r="I33" i="1"/>
  <c r="J33" i="1" s="1"/>
  <c r="G33" i="1"/>
  <c r="H33" i="1" s="1"/>
  <c r="E33" i="1"/>
  <c r="F33" i="1" s="1"/>
  <c r="K30" i="1"/>
  <c r="L30" i="1" s="1"/>
  <c r="I30" i="1"/>
  <c r="G30" i="1"/>
  <c r="H30" i="1" s="1"/>
  <c r="E30" i="1"/>
  <c r="F30" i="1" s="1"/>
  <c r="K28" i="1"/>
  <c r="L28" i="1" s="1"/>
  <c r="I28" i="1"/>
  <c r="J28" i="1" s="1"/>
  <c r="G28" i="1"/>
  <c r="H28" i="1" s="1"/>
  <c r="E28" i="1"/>
  <c r="F28" i="1" s="1"/>
  <c r="K32" i="1"/>
  <c r="L32" i="1" s="1"/>
  <c r="I32" i="1"/>
  <c r="J32" i="1" s="1"/>
  <c r="G32" i="1"/>
  <c r="H32" i="1" s="1"/>
  <c r="E32" i="1"/>
  <c r="K29" i="1"/>
  <c r="L29" i="1" s="1"/>
  <c r="I29" i="1"/>
  <c r="J29" i="1" s="1"/>
  <c r="G29" i="1"/>
  <c r="H29" i="1" s="1"/>
  <c r="E29" i="1"/>
  <c r="F29" i="1" s="1"/>
  <c r="K27" i="1"/>
  <c r="L27" i="1" s="1"/>
  <c r="I27" i="1"/>
  <c r="J27" i="1" s="1"/>
  <c r="G27" i="1"/>
  <c r="H27" i="1" s="1"/>
  <c r="E27" i="1"/>
  <c r="F27" i="1" s="1"/>
  <c r="K18" i="1"/>
  <c r="L18" i="1" s="1"/>
  <c r="I18" i="1"/>
  <c r="J18" i="1" s="1"/>
  <c r="G18" i="1"/>
  <c r="H18" i="1" s="1"/>
  <c r="E18" i="1"/>
  <c r="K21" i="1"/>
  <c r="L21" i="1" s="1"/>
  <c r="I21" i="1"/>
  <c r="J21" i="1" s="1"/>
  <c r="G21" i="1"/>
  <c r="E21" i="1"/>
  <c r="F21" i="1" s="1"/>
  <c r="K20" i="1"/>
  <c r="L20" i="1" s="1"/>
  <c r="I20" i="1"/>
  <c r="J20" i="1" s="1"/>
  <c r="G20" i="1"/>
  <c r="H20" i="1" s="1"/>
  <c r="E20" i="1"/>
  <c r="F20" i="1" s="1"/>
  <c r="K26" i="1"/>
  <c r="L26" i="1" s="1"/>
  <c r="I26" i="1"/>
  <c r="G26" i="1"/>
  <c r="H26" i="1" s="1"/>
  <c r="E26" i="1"/>
  <c r="F26" i="1" s="1"/>
  <c r="K22" i="1"/>
  <c r="L22" i="1" s="1"/>
  <c r="I22" i="1"/>
  <c r="J22" i="1" s="1"/>
  <c r="G22" i="1"/>
  <c r="H22" i="1" s="1"/>
  <c r="E22" i="1"/>
  <c r="F22" i="1" s="1"/>
  <c r="K23" i="1"/>
  <c r="L23" i="1" s="1"/>
  <c r="I23" i="1"/>
  <c r="J23" i="1" s="1"/>
  <c r="G23" i="1"/>
  <c r="H23" i="1" s="1"/>
  <c r="E23" i="1"/>
  <c r="F23" i="1" s="1"/>
  <c r="K25" i="1"/>
  <c r="I25" i="1"/>
  <c r="J25" i="1" s="1"/>
  <c r="G25" i="1"/>
  <c r="H25" i="1" s="1"/>
  <c r="E25" i="1"/>
  <c r="F25" i="1" s="1"/>
  <c r="K24" i="1"/>
  <c r="L24" i="1" s="1"/>
  <c r="I24" i="1"/>
  <c r="J24" i="1" s="1"/>
  <c r="G24" i="1"/>
  <c r="H24" i="1" s="1"/>
  <c r="E24" i="1"/>
  <c r="F24" i="1" s="1"/>
  <c r="K15" i="1"/>
  <c r="L15" i="1" s="1"/>
  <c r="I15" i="1"/>
  <c r="J15" i="1" s="1"/>
  <c r="G15" i="1"/>
  <c r="H15" i="1" s="1"/>
  <c r="E15" i="1"/>
  <c r="K17" i="1"/>
  <c r="L17" i="1" s="1"/>
  <c r="I17" i="1"/>
  <c r="J17" i="1" s="1"/>
  <c r="G17" i="1"/>
  <c r="E17" i="1"/>
  <c r="F17" i="1" s="1"/>
  <c r="K16" i="1"/>
  <c r="L16" i="1" s="1"/>
  <c r="I16" i="1"/>
  <c r="J16" i="1" s="1"/>
  <c r="G16" i="1"/>
  <c r="H16" i="1" s="1"/>
  <c r="E16" i="1"/>
  <c r="F16" i="1" s="1"/>
  <c r="K14" i="1"/>
  <c r="L14" i="1" s="1"/>
  <c r="I14" i="1"/>
  <c r="G14" i="1"/>
  <c r="H14" i="1" s="1"/>
  <c r="E14" i="1"/>
  <c r="F14" i="1" s="1"/>
  <c r="K13" i="1"/>
  <c r="L13" i="1" s="1"/>
  <c r="I13" i="1"/>
  <c r="J13" i="1" s="1"/>
  <c r="G13" i="1"/>
  <c r="H13" i="1" s="1"/>
  <c r="E13" i="1"/>
  <c r="F13" i="1" s="1"/>
  <c r="K11" i="1"/>
  <c r="L11" i="1" s="1"/>
  <c r="I11" i="1"/>
  <c r="J11" i="1" s="1"/>
  <c r="G11" i="1"/>
  <c r="H11" i="1" s="1"/>
  <c r="E11" i="1"/>
  <c r="F11" i="1" s="1"/>
  <c r="K6" i="1"/>
  <c r="L6" i="1" s="1"/>
  <c r="I6" i="1"/>
  <c r="J6" i="1" s="1"/>
  <c r="G6" i="1"/>
  <c r="H6" i="1" s="1"/>
  <c r="E6" i="1"/>
  <c r="F6" i="1" s="1"/>
  <c r="K9" i="1"/>
  <c r="L9" i="1" s="1"/>
  <c r="I9" i="1"/>
  <c r="J9" i="1" s="1"/>
  <c r="G9" i="1"/>
  <c r="H9" i="1" s="1"/>
  <c r="E9" i="1"/>
  <c r="F9" i="1" s="1"/>
  <c r="K10" i="1"/>
  <c r="L10" i="1" s="1"/>
  <c r="I10" i="1"/>
  <c r="J10" i="1" s="1"/>
  <c r="G10" i="1"/>
  <c r="H10" i="1" s="1"/>
  <c r="E10" i="1"/>
  <c r="K8" i="1"/>
  <c r="L8" i="1" s="1"/>
  <c r="I8" i="1"/>
  <c r="J8" i="1" s="1"/>
  <c r="G8" i="1"/>
  <c r="E8" i="1"/>
  <c r="F8" i="1" s="1"/>
  <c r="K5" i="1"/>
  <c r="L5" i="1" s="1"/>
  <c r="I5" i="1"/>
  <c r="J5" i="1" s="1"/>
  <c r="G5" i="1"/>
  <c r="H5" i="1" s="1"/>
  <c r="E5" i="1"/>
  <c r="K7" i="1"/>
  <c r="L7" i="1" s="1"/>
  <c r="I7" i="1"/>
  <c r="J7" i="1" s="1"/>
  <c r="G7" i="1"/>
  <c r="H7" i="1" s="1"/>
  <c r="E7" i="1"/>
  <c r="F7" i="1" s="1"/>
  <c r="D5" i="1" l="1"/>
  <c r="D34" i="1"/>
  <c r="D21" i="1"/>
  <c r="D7" i="1"/>
  <c r="D32" i="1"/>
  <c r="F32" i="1"/>
  <c r="D8" i="1"/>
  <c r="D24" i="1"/>
  <c r="D9" i="1"/>
  <c r="D27" i="1"/>
  <c r="D15" i="1"/>
  <c r="D14" i="1"/>
  <c r="D25" i="1"/>
  <c r="D18" i="1"/>
  <c r="D30" i="1"/>
  <c r="D31" i="1"/>
  <c r="D10" i="1"/>
  <c r="D23" i="1"/>
  <c r="D26" i="1"/>
  <c r="D17" i="1"/>
  <c r="L25" i="1"/>
  <c r="F18" i="1"/>
  <c r="D29" i="1"/>
  <c r="F34" i="1"/>
  <c r="H8" i="1"/>
  <c r="D11" i="1"/>
  <c r="J14" i="1"/>
  <c r="H17" i="1"/>
  <c r="J26" i="1"/>
  <c r="H21" i="1"/>
  <c r="J30" i="1"/>
  <c r="F10" i="1"/>
  <c r="D6" i="1"/>
  <c r="F15" i="1"/>
  <c r="D13" i="1"/>
  <c r="D22" i="1"/>
  <c r="D28" i="1"/>
  <c r="D16" i="1"/>
  <c r="D20" i="1"/>
  <c r="D33" i="1"/>
  <c r="F5" i="1"/>
  <c r="A5" i="5"/>
</calcChain>
</file>

<file path=xl/sharedStrings.xml><?xml version="1.0" encoding="utf-8"?>
<sst xmlns="http://schemas.openxmlformats.org/spreadsheetml/2006/main" count="663" uniqueCount="143">
  <si>
    <t>Name</t>
  </si>
  <si>
    <t>Version</t>
  </si>
  <si>
    <t>Postpone</t>
  </si>
  <si>
    <t>Client cache</t>
  </si>
  <si>
    <t>Refresh</t>
  </si>
  <si>
    <t>Compress</t>
  </si>
  <si>
    <t>Autoptimize</t>
  </si>
  <si>
    <t>2.4.1</t>
  </si>
  <si>
    <t>1.0.10</t>
  </si>
  <si>
    <t>Cache-Control</t>
  </si>
  <si>
    <t>Cachify</t>
  </si>
  <si>
    <t>Comet Cache</t>
  </si>
  <si>
    <t>Fast Velocity Minify</t>
  </si>
  <si>
    <t>Gator Cache</t>
  </si>
  <si>
    <t>Hummingbird Page Speed Optimization</t>
  </si>
  <si>
    <t>Hyper Cache</t>
  </si>
  <si>
    <t>Hyper Cache Extended</t>
  </si>
  <si>
    <t>LiteSpeed Cache</t>
  </si>
  <si>
    <t>Powered Cache</t>
  </si>
  <si>
    <t>Simple Cache</t>
  </si>
  <si>
    <t>Speed Up - Browser Caching</t>
  </si>
  <si>
    <t>1.0.2</t>
  </si>
  <si>
    <t>Super Static Cache</t>
  </si>
  <si>
    <t>W3 Total Cache</t>
  </si>
  <si>
    <t>0.9.7</t>
  </si>
  <si>
    <t>WP Fastest Cache</t>
  </si>
  <si>
    <t>0.8.8.6</t>
  </si>
  <si>
    <t>WP Speed of Light</t>
  </si>
  <si>
    <t>WP Super Cache</t>
  </si>
  <si>
    <t>1.3.1</t>
  </si>
  <si>
    <t>2.2.2</t>
  </si>
  <si>
    <t>2.2.4</t>
  </si>
  <si>
    <t>170220</t>
  </si>
  <si>
    <t>2.3.5</t>
  </si>
  <si>
    <t>2.1.7</t>
  </si>
  <si>
    <t>1.9.2</t>
  </si>
  <si>
    <t>3.3.7</t>
  </si>
  <si>
    <t>1.6.3</t>
  </si>
  <si>
    <t>2.6.1</t>
  </si>
  <si>
    <t>1.2.2</t>
  </si>
  <si>
    <t>1.6.4</t>
  </si>
  <si>
    <t>3.3.5</t>
  </si>
  <si>
    <t>1.5.04</t>
  </si>
  <si>
    <t>2.3.2</t>
  </si>
  <si>
    <t>Timeout setting.</t>
  </si>
  <si>
    <t>Only premium version.</t>
  </si>
  <si>
    <t>Many very flexible settings!</t>
  </si>
  <si>
    <t>Flexible settings!</t>
  </si>
  <si>
    <t>Plugin</t>
  </si>
  <si>
    <t>Server cache</t>
  </si>
  <si>
    <t>Comment</t>
  </si>
  <si>
    <t>JS, CSS</t>
  </si>
  <si>
    <t>Timeout setting. Storage type setting. Response time in case of DB storage.</t>
  </si>
  <si>
    <t>Timeout setting. HTML only in premium version.</t>
  </si>
  <si>
    <t>HTML</t>
  </si>
  <si>
    <t>JS</t>
  </si>
  <si>
    <t>Very flexible settings.</t>
  </si>
  <si>
    <t>JS, CSS, Other objects</t>
  </si>
  <si>
    <t>Optimize</t>
  </si>
  <si>
    <t>yes</t>
  </si>
  <si>
    <t>yes (precompressed)</t>
  </si>
  <si>
    <t>Server cache load time without any caching</t>
  </si>
  <si>
    <t>Server cache precompression</t>
  </si>
  <si>
    <t>Time,ms</t>
  </si>
  <si>
    <t>no</t>
  </si>
  <si>
    <t>Time to def time, %</t>
  </si>
  <si>
    <t>Manage</t>
  </si>
  <si>
    <t>Combine</t>
  </si>
  <si>
    <t>Inline</t>
  </si>
  <si>
    <t>CSS</t>
  </si>
  <si>
    <t>Object is stored in cache in compressed state to avoid compression on each request - it’s faster than storing in native state.</t>
  </si>
  <si>
    <t>Timeout setting. JS and CSS only premium version.</t>
  </si>
  <si>
    <t>Combine, inline and minification only in premium version.</t>
  </si>
  <si>
    <t>JS postpone by manual configuration by URLs</t>
  </si>
  <si>
    <t>JS combine to several files.</t>
  </si>
  <si>
    <t>Postpone and full minificate only in premium version.</t>
  </si>
  <si>
    <t>partial</t>
  </si>
  <si>
    <t>Not minificate HTML inlined JS.</t>
  </si>
  <si>
    <t>Exclude</t>
  </si>
  <si>
    <t>No manual refresh button. Exclude only by only by post ID and User-Agent.</t>
  </si>
  <si>
    <t>Exclude by URI by masks (by logged in users only premium version).</t>
  </si>
  <si>
    <t>Exclude by URLs.</t>
  </si>
  <si>
    <t>Exclude by whole URLs.</t>
  </si>
  <si>
    <t>Exclude only by whole URLs.</t>
  </si>
  <si>
    <t>Exclude by regexp URLs.</t>
  </si>
  <si>
    <t>Exclude by URI by stringmatch, User-Agent, cookies.</t>
  </si>
  <si>
    <t>Exclude by By start symbols: URI, User-Agent, cookies.</t>
  </si>
  <si>
    <t>Exclude by URI by masks and User-Agent.</t>
  </si>
  <si>
    <t>Exclude by URI by masks.</t>
  </si>
  <si>
    <t>Cache</t>
  </si>
  <si>
    <t>Page load time</t>
  </si>
  <si>
    <t>Score</t>
  </si>
  <si>
    <t>Total</t>
  </si>
  <si>
    <t>Server Cache</t>
  </si>
  <si>
    <t>Value</t>
  </si>
  <si>
    <t>%</t>
  </si>
  <si>
    <t>Full</t>
  </si>
  <si>
    <t>Breeze</t>
  </si>
  <si>
    <t>Cache Enabler</t>
  </si>
  <si>
    <t>info@s-sols.com</t>
  </si>
  <si>
    <t>© Seraphinite Solutions™. All Rights Reserved.</t>
  </si>
  <si>
    <t>Shows the percentage of without caching page load speed. Less value means better perfomance. Value bigger than 100% means no HTML cache - it's normal.</t>
  </si>
  <si>
    <t>Role</t>
  </si>
  <si>
    <t>Test environment</t>
  </si>
  <si>
    <t>WordPress Cache and CDN Plugin</t>
  </si>
  <si>
    <t>Exclude by regexp URI masks, post IDs, regexp cookie masks.</t>
  </si>
  <si>
    <t>Only for JS and CSS</t>
  </si>
  <si>
    <t>WordPress Cache and CDN Plugin + Autoptimize</t>
  </si>
  <si>
    <t>Autoptimize + Cache Enabler + Speed Up - Browser Caching</t>
  </si>
  <si>
    <t>s-sols.com</t>
  </si>
  <si>
    <t>All tests were made on WordPress 4.9.8, PHP 7.2.10 with OpCache, MariaDB(MySQL) 10.3.9, Apache 2.4.35.</t>
  </si>
  <si>
    <t>Exclude only by only by post ID.</t>
  </si>
  <si>
    <t>Speed Booster Pack</t>
  </si>
  <si>
    <t>WP Performance Score Booster</t>
  </si>
  <si>
    <t>1.9.2.1</t>
  </si>
  <si>
    <t>3.7.1</t>
  </si>
  <si>
    <t>LiteSpeed Cache + WP Fastest Cache</t>
  </si>
  <si>
    <t>LiteSpeed Cache + Hyper Cache Extended + Autoptimize + Speed Up - Browser Caching</t>
  </si>
  <si>
    <t>Yasakani Cache</t>
  </si>
  <si>
    <t>2.0.4</t>
  </si>
  <si>
    <t>Uses DB storage</t>
  </si>
  <si>
    <t>Exclude only particular posts</t>
  </si>
  <si>
    <t>Not minificate HTML inlined JS. JS combine to several files.</t>
  </si>
  <si>
    <t>CSS: inline small background-images! Sometimes breaks JS while postponing.</t>
  </si>
  <si>
    <t>Cache external script! JS combine to several files. Sometimes breaks JS while postponing.</t>
  </si>
  <si>
    <t>Max Score Per Param</t>
  </si>
  <si>
    <t>Page load time w/o caching</t>
  </si>
  <si>
    <t>Medium optimized page load time</t>
  </si>
  <si>
    <t>Highest optimized page load time</t>
  </si>
  <si>
    <t>(bundle)</t>
  </si>
  <si>
    <t>Improve, %</t>
  </si>
  <si>
    <t>Total load time of the same page. Improve % shows time save in comparison with time without any optimization plugin.</t>
  </si>
  <si>
    <t>Minify</t>
  </si>
  <si>
    <t>WP Rocket</t>
  </si>
  <si>
    <t>3.2.0.1</t>
  </si>
  <si>
    <t>Exclude by URI by masks, User-Agent, cookies.</t>
  </si>
  <si>
    <t>Timeout setting. Premium version but is available from github.</t>
  </si>
  <si>
    <t>Inlined JS moves to combined JS. Sometimes breaks JS while combining.</t>
  </si>
  <si>
    <t>2.06</t>
  </si>
  <si>
    <t>Requires manual editing .htaccess!</t>
  </si>
  <si>
    <t>Configuration by php file. Reset by url parameter.</t>
  </si>
  <si>
    <t>Cache script for Wordpress (raw)</t>
  </si>
  <si>
    <t>Timeout setting. Requires manual scripts injection into site's code! And requres to correct &lt;? to &lt;?php.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</si>
</sst>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\ \m\s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34998626667073579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Border="1" applyAlignment="1">
      <alignment vertical="top"/>
    </xf>
    <xf numFmtId="0" fontId="0" fillId="0" borderId="0" xfId="0" applyNumberFormat="1"/>
    <xf numFmtId="0" fontId="1" fillId="0" borderId="0" xfId="0" applyFont="1"/>
    <xf numFmtId="9" fontId="5" fillId="0" borderId="3" xfId="0" applyNumberFormat="1" applyFont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0" borderId="11" xfId="0" applyFont="1" applyBorder="1"/>
    <xf numFmtId="164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/>
    <xf numFmtId="164" fontId="0" fillId="0" borderId="0" xfId="0" applyNumberFormat="1" applyBorder="1"/>
    <xf numFmtId="9" fontId="0" fillId="2" borderId="12" xfId="0" applyNumberFormat="1" applyFill="1" applyBorder="1"/>
    <xf numFmtId="9" fontId="0" fillId="2" borderId="14" xfId="0" applyNumberFormat="1" applyFill="1" applyBorder="1"/>
    <xf numFmtId="9" fontId="0" fillId="2" borderId="15" xfId="0" applyNumberFormat="1" applyFill="1" applyBorder="1"/>
    <xf numFmtId="0" fontId="0" fillId="0" borderId="0" xfId="0" applyNumberFormat="1" applyBorder="1"/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top"/>
    </xf>
    <xf numFmtId="0" fontId="1" fillId="0" borderId="9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0" fillId="2" borderId="13" xfId="0" applyNumberFormat="1" applyFill="1" applyBorder="1"/>
    <xf numFmtId="0" fontId="0" fillId="0" borderId="8" xfId="0" applyNumberFormat="1" applyBorder="1"/>
    <xf numFmtId="0" fontId="0" fillId="0" borderId="7" xfId="0" applyNumberFormat="1" applyBorder="1"/>
    <xf numFmtId="0" fontId="4" fillId="2" borderId="12" xfId="0" applyNumberFormat="1" applyFont="1" applyFill="1" applyBorder="1"/>
    <xf numFmtId="0" fontId="0" fillId="2" borderId="13" xfId="0" applyNumberFormat="1" applyFill="1" applyBorder="1" applyAlignment="1">
      <alignment horizontal="left"/>
    </xf>
    <xf numFmtId="0" fontId="0" fillId="0" borderId="0" xfId="0" applyNumberFormat="1" applyFill="1" applyBorder="1"/>
    <xf numFmtId="9" fontId="6" fillId="0" borderId="0" xfId="0" applyNumberFormat="1" applyFont="1" applyBorder="1"/>
    <xf numFmtId="9" fontId="0" fillId="2" borderId="14" xfId="0" applyNumberForma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right"/>
    </xf>
    <xf numFmtId="9" fontId="0" fillId="2" borderId="12" xfId="0" applyNumberFormat="1" applyFill="1" applyBorder="1" applyAlignment="1">
      <alignment horizontal="right"/>
    </xf>
    <xf numFmtId="9" fontId="0" fillId="2" borderId="15" xfId="0" applyNumberFormat="1" applyFill="1" applyBorder="1" applyAlignment="1">
      <alignment horizontal="right"/>
    </xf>
    <xf numFmtId="9" fontId="0" fillId="2" borderId="16" xfId="0" applyNumberFormat="1" applyFill="1" applyBorder="1" applyAlignment="1">
      <alignment horizontal="right"/>
    </xf>
    <xf numFmtId="0" fontId="4" fillId="2" borderId="17" xfId="0" applyNumberFormat="1" applyFont="1" applyFill="1" applyBorder="1" applyAlignment="1">
      <alignment horizontal="right"/>
    </xf>
    <xf numFmtId="9" fontId="0" fillId="2" borderId="17" xfId="0" applyNumberFormat="1" applyFill="1" applyBorder="1" applyAlignment="1">
      <alignment horizontal="right"/>
    </xf>
    <xf numFmtId="9" fontId="0" fillId="2" borderId="18" xfId="0" applyNumberFormat="1" applyFill="1" applyBorder="1" applyAlignment="1">
      <alignment horizontal="right"/>
    </xf>
    <xf numFmtId="0" fontId="1" fillId="0" borderId="1" xfId="0" applyNumberFormat="1" applyFont="1" applyBorder="1" applyAlignment="1" applyProtection="1">
      <alignment vertical="top"/>
      <protection locked="0"/>
    </xf>
    <xf numFmtId="0" fontId="1" fillId="0" borderId="2" xfId="0" applyNumberFormat="1" applyFont="1" applyBorder="1" applyAlignment="1" applyProtection="1">
      <alignment vertical="top"/>
      <protection locked="0"/>
    </xf>
    <xf numFmtId="0" fontId="0" fillId="0" borderId="7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2" fillId="0" borderId="7" xfId="1" applyNumberFormat="1" applyBorder="1" applyProtection="1">
      <protection locked="0"/>
    </xf>
    <xf numFmtId="49" fontId="0" fillId="0" borderId="0" xfId="0" applyNumberFormat="1" applyBorder="1" applyProtection="1">
      <protection locked="0"/>
    </xf>
    <xf numFmtId="0" fontId="2" fillId="0" borderId="7" xfId="1" applyNumberFormat="1" applyFill="1" applyBorder="1" applyProtection="1"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2" fillId="0" borderId="11" xfId="1" applyBorder="1" applyAlignment="1" applyProtection="1">
      <alignment horizontal="left" indent="1"/>
      <protection locked="0"/>
    </xf>
    <xf numFmtId="0" fontId="0" fillId="0" borderId="7" xfId="0" applyNumberFormat="1" applyBorder="1" applyAlignment="1" applyProtection="1">
      <alignment horizontal="left" indent="1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2" fillId="0" borderId="11" xfId="1" applyBorder="1" applyProtection="1">
      <protection locked="0"/>
    </xf>
    <xf numFmtId="0" fontId="1" fillId="0" borderId="1" xfId="0" applyNumberFormat="1" applyFont="1" applyFill="1" applyBorder="1" applyAlignment="1">
      <alignment vertical="top"/>
    </xf>
    <xf numFmtId="0" fontId="1" fillId="0" borderId="2" xfId="0" applyNumberFormat="1" applyFont="1" applyFill="1" applyBorder="1" applyAlignment="1">
      <alignment vertical="top"/>
    </xf>
    <xf numFmtId="9" fontId="1" fillId="2" borderId="19" xfId="0" applyNumberFormat="1" applyFont="1" applyFill="1" applyBorder="1" applyAlignment="1">
      <alignment horizontal="left" vertical="top"/>
    </xf>
    <xf numFmtId="1" fontId="10" fillId="0" borderId="0" xfId="0" applyNumberFormat="1" applyFont="1" applyFill="1" applyBorder="1"/>
    <xf numFmtId="9" fontId="8" fillId="2" borderId="17" xfId="0" applyNumberFormat="1" applyFont="1" applyFill="1" applyBorder="1" applyAlignment="1">
      <alignment horizontal="right"/>
    </xf>
    <xf numFmtId="9" fontId="8" fillId="2" borderId="12" xfId="0" applyNumberFormat="1" applyFont="1" applyFill="1" applyBorder="1" applyAlignment="1">
      <alignment horizontal="right"/>
    </xf>
    <xf numFmtId="9" fontId="8" fillId="2" borderId="12" xfId="0" applyNumberFormat="1" applyFont="1" applyFill="1" applyBorder="1"/>
    <xf numFmtId="0" fontId="9" fillId="0" borderId="4" xfId="0" applyNumberFormat="1" applyFont="1" applyFill="1" applyBorder="1" applyProtection="1">
      <protection locked="0"/>
    </xf>
    <xf numFmtId="1" fontId="10" fillId="0" borderId="5" xfId="0" applyNumberFormat="1" applyFont="1" applyFill="1" applyBorder="1"/>
    <xf numFmtId="1" fontId="10" fillId="0" borderId="6" xfId="0" applyNumberFormat="1" applyFont="1" applyFill="1" applyBorder="1"/>
    <xf numFmtId="9" fontId="1" fillId="2" borderId="20" xfId="0" applyNumberFormat="1" applyFont="1" applyFill="1" applyBorder="1" applyAlignment="1">
      <alignment horizontal="left" vertical="top"/>
    </xf>
    <xf numFmtId="0" fontId="3" fillId="2" borderId="21" xfId="0" applyNumberFormat="1" applyFont="1" applyFill="1" applyBorder="1" applyAlignment="1">
      <alignment horizontal="left" vertical="top"/>
    </xf>
    <xf numFmtId="9" fontId="7" fillId="2" borderId="20" xfId="0" applyNumberFormat="1" applyFont="1" applyFill="1" applyBorder="1" applyAlignment="1">
      <alignment horizontal="left" vertical="top"/>
    </xf>
    <xf numFmtId="1" fontId="10" fillId="0" borderId="6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1" fillId="0" borderId="2" xfId="0" applyNumberFormat="1" applyFont="1" applyBorder="1" applyAlignment="1" applyProtection="1">
      <alignment vertical="top"/>
      <protection locked="0"/>
    </xf>
    <xf numFmtId="0" fontId="1" fillId="2" borderId="22" xfId="0" applyNumberFormat="1" applyFont="1" applyFill="1" applyBorder="1" applyAlignment="1">
      <alignment vertical="top"/>
    </xf>
    <xf numFmtId="0" fontId="1" fillId="2" borderId="2" xfId="0" applyNumberFormat="1" applyFont="1" applyFill="1" applyBorder="1" applyAlignment="1">
      <alignment vertical="top"/>
    </xf>
    <xf numFmtId="9" fontId="7" fillId="2" borderId="10" xfId="0" applyNumberFormat="1" applyFont="1" applyFill="1" applyBorder="1" applyAlignment="1">
      <alignment horizontal="left" vertical="top"/>
    </xf>
    <xf numFmtId="0" fontId="3" fillId="2" borderId="10" xfId="0" applyNumberFormat="1" applyFont="1" applyFill="1" applyBorder="1" applyAlignment="1">
      <alignment horizontal="left" vertical="top"/>
    </xf>
    <xf numFmtId="9" fontId="1" fillId="2" borderId="3" xfId="0" applyNumberFormat="1" applyFont="1" applyFill="1" applyBorder="1" applyAlignment="1">
      <alignment horizontal="left" vertical="top"/>
    </xf>
    <xf numFmtId="1" fontId="10" fillId="0" borderId="4" xfId="0" applyNumberFormat="1" applyFont="1" applyFill="1" applyBorder="1"/>
    <xf numFmtId="0" fontId="0" fillId="0" borderId="24" xfId="0" applyNumberFormat="1" applyBorder="1" applyProtection="1">
      <protection locked="0"/>
    </xf>
    <xf numFmtId="0" fontId="0" fillId="0" borderId="11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0" fontId="0" fillId="0" borderId="27" xfId="0" applyNumberFormat="1" applyBorder="1" applyProtection="1">
      <protection locked="0"/>
    </xf>
    <xf numFmtId="0" fontId="0" fillId="0" borderId="26" xfId="0" applyNumberFormat="1" applyBorder="1" applyProtection="1">
      <protection locked="0"/>
    </xf>
    <xf numFmtId="1" fontId="10" fillId="2" borderId="1" xfId="0" applyNumberFormat="1" applyFont="1" applyFill="1" applyBorder="1" applyAlignment="1">
      <alignment horizontal="left"/>
    </xf>
    <xf numFmtId="1" fontId="10" fillId="2" borderId="4" xfId="0" applyNumberFormat="1" applyFont="1" applyFill="1" applyBorder="1" applyAlignment="1">
      <alignment horizontal="right"/>
    </xf>
    <xf numFmtId="1" fontId="10" fillId="2" borderId="5" xfId="0" applyNumberFormat="1" applyFont="1" applyFill="1" applyBorder="1" applyAlignment="1">
      <alignment horizontal="right"/>
    </xf>
    <xf numFmtId="9" fontId="8" fillId="2" borderId="5" xfId="0" applyNumberFormat="1" applyFont="1" applyFill="1" applyBorder="1" applyAlignment="1">
      <alignment horizontal="right"/>
    </xf>
    <xf numFmtId="1" fontId="10" fillId="2" borderId="6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0" fillId="0" borderId="7" xfId="0" applyNumberFormat="1" applyFill="1" applyBorder="1"/>
    <xf numFmtId="0" fontId="1" fillId="0" borderId="7" xfId="0" applyNumberFormat="1" applyFont="1" applyBorder="1" applyAlignment="1" applyProtection="1">
      <alignment vertical="top"/>
      <protection locked="0"/>
    </xf>
    <xf numFmtId="49" fontId="1" fillId="0" borderId="8" xfId="0" applyNumberFormat="1" applyFont="1" applyBorder="1" applyAlignment="1" applyProtection="1">
      <alignment vertical="top"/>
      <protection locked="0"/>
    </xf>
    <xf numFmtId="0" fontId="1" fillId="0" borderId="9" xfId="0" applyNumberFormat="1" applyFont="1" applyBorder="1" applyAlignment="1">
      <alignment vertical="top"/>
    </xf>
    <xf numFmtId="0" fontId="5" fillId="0" borderId="10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" fillId="0" borderId="4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0" fontId="5" fillId="0" borderId="6" xfId="0" applyNumberFormat="1" applyFont="1" applyBorder="1" applyAlignment="1">
      <alignment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2" borderId="19" xfId="0" applyNumberFormat="1" applyFont="1" applyFill="1" applyBorder="1" applyAlignment="1">
      <alignment horizontal="left" vertical="top"/>
    </xf>
    <xf numFmtId="0" fontId="1" fillId="0" borderId="0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2" borderId="9" xfId="0" applyNumberFormat="1" applyFont="1" applyFill="1" applyBorder="1" applyAlignment="1">
      <alignment horizontal="left" vertical="top"/>
    </xf>
    <xf numFmtId="0" fontId="1" fillId="2" borderId="10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38</xdr:row>
      <xdr:rowOff>152400</xdr:rowOff>
    </xdr:from>
    <xdr:to>
      <xdr:col>0</xdr:col>
      <xdr:colOff>1876425</xdr:colOff>
      <xdr:row>41</xdr:row>
      <xdr:rowOff>57150</xdr:rowOff>
    </xdr:to>
    <xdr:pic>
      <xdr:nvPicPr>
        <xdr:cNvPr id="2" name="Picture 1" descr="https://www.s-sols.com/wp-content/themes/seraphinite/inc/images/header-logo.png?v=1.7.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48450"/>
          <a:ext cx="17716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14</xdr:row>
      <xdr:rowOff>0</xdr:rowOff>
    </xdr:from>
    <xdr:to>
      <xdr:col>1</xdr:col>
      <xdr:colOff>1790700</xdr:colOff>
      <xdr:row>14</xdr:row>
      <xdr:rowOff>476250</xdr:rowOff>
    </xdr:to>
    <xdr:pic>
      <xdr:nvPicPr>
        <xdr:cNvPr id="2" name="Picture 1" descr="https://www.s-sols.com/wp-content/themes/seraphinite/inc/images/header-logo.png?v=1.7.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00425"/>
          <a:ext cx="17716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ordpress.org/plugins/gator-cache" TargetMode="External"/><Relationship Id="rId13" Type="http://schemas.openxmlformats.org/officeDocument/2006/relationships/hyperlink" Target="https://wordpress.org/plugins/powered-cache" TargetMode="External"/><Relationship Id="rId18" Type="http://schemas.openxmlformats.org/officeDocument/2006/relationships/hyperlink" Target="https://wordpress.org/plugins/cache-performance" TargetMode="External"/><Relationship Id="rId26" Type="http://schemas.openxmlformats.org/officeDocument/2006/relationships/hyperlink" Target="https://wordpress.org/plugins/yasakani-cache" TargetMode="External"/><Relationship Id="rId3" Type="http://schemas.openxmlformats.org/officeDocument/2006/relationships/hyperlink" Target="https://wordpress.org/plugins/cache-enabler" TargetMode="External"/><Relationship Id="rId21" Type="http://schemas.openxmlformats.org/officeDocument/2006/relationships/hyperlink" Target="https://wordpress.org/plugins/wp-super-cache" TargetMode="External"/><Relationship Id="rId7" Type="http://schemas.openxmlformats.org/officeDocument/2006/relationships/hyperlink" Target="https://wordpress.org/plugins/fast-velocity-minify" TargetMode="External"/><Relationship Id="rId12" Type="http://schemas.openxmlformats.org/officeDocument/2006/relationships/hyperlink" Target="https://wordpress.org/plugins/litespeed-cache" TargetMode="External"/><Relationship Id="rId17" Type="http://schemas.openxmlformats.org/officeDocument/2006/relationships/hyperlink" Target="https://wordpress.org/plugins/w3-total-cache" TargetMode="External"/><Relationship Id="rId25" Type="http://schemas.openxmlformats.org/officeDocument/2006/relationships/hyperlink" Target="http://www.s-sols.com/" TargetMode="External"/><Relationship Id="rId2" Type="http://schemas.openxmlformats.org/officeDocument/2006/relationships/hyperlink" Target="https://wordpress.org/plugins/breeze" TargetMode="External"/><Relationship Id="rId16" Type="http://schemas.openxmlformats.org/officeDocument/2006/relationships/hyperlink" Target="https://wordpress.org/plugins/super-static-cache" TargetMode="External"/><Relationship Id="rId20" Type="http://schemas.openxmlformats.org/officeDocument/2006/relationships/hyperlink" Target="https://wordpress.org/plugins/wp-speed-of-ligh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ordpress.org/plugins/autoptimize" TargetMode="External"/><Relationship Id="rId6" Type="http://schemas.openxmlformats.org/officeDocument/2006/relationships/hyperlink" Target="https://wordpress.org/plugins/comet-cache" TargetMode="External"/><Relationship Id="rId11" Type="http://schemas.openxmlformats.org/officeDocument/2006/relationships/hyperlink" Target="https://wordpress.org/plugins/hyper-cache-extended" TargetMode="External"/><Relationship Id="rId24" Type="http://schemas.openxmlformats.org/officeDocument/2006/relationships/hyperlink" Target="mailto:info@s-sols.com" TargetMode="External"/><Relationship Id="rId5" Type="http://schemas.openxmlformats.org/officeDocument/2006/relationships/hyperlink" Target="https://wordpress.org/plugins/cachify" TargetMode="External"/><Relationship Id="rId15" Type="http://schemas.openxmlformats.org/officeDocument/2006/relationships/hyperlink" Target="https://wordpress.org/plugins/speed-up-browser-caching" TargetMode="External"/><Relationship Id="rId23" Type="http://schemas.openxmlformats.org/officeDocument/2006/relationships/hyperlink" Target="https://wordpress.org/plugins/speed-booster-pack" TargetMode="External"/><Relationship Id="rId28" Type="http://schemas.openxmlformats.org/officeDocument/2006/relationships/hyperlink" Target="http://centavrus-opti.ru/my_cache/info.php" TargetMode="External"/><Relationship Id="rId10" Type="http://schemas.openxmlformats.org/officeDocument/2006/relationships/hyperlink" Target="https://wordpress.org/plugins/hyper-cache" TargetMode="External"/><Relationship Id="rId19" Type="http://schemas.openxmlformats.org/officeDocument/2006/relationships/hyperlink" Target="https://wordpress.org/plugins/wp-fastest-cache" TargetMode="External"/><Relationship Id="rId4" Type="http://schemas.openxmlformats.org/officeDocument/2006/relationships/hyperlink" Target="https://wordpress.org/plugins/cache-control" TargetMode="External"/><Relationship Id="rId9" Type="http://schemas.openxmlformats.org/officeDocument/2006/relationships/hyperlink" Target="https://wordpress.org/plugins/hummingbird-performance" TargetMode="External"/><Relationship Id="rId14" Type="http://schemas.openxmlformats.org/officeDocument/2006/relationships/hyperlink" Target="https://wordpress.org/plugins/simple-cache" TargetMode="External"/><Relationship Id="rId22" Type="http://schemas.openxmlformats.org/officeDocument/2006/relationships/hyperlink" Target="https://wordpress.org/plugins/wp-performance-score-booster" TargetMode="External"/><Relationship Id="rId27" Type="http://schemas.openxmlformats.org/officeDocument/2006/relationships/hyperlink" Target="https://wp-rocket.me/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info@s-sols.com" TargetMode="External"/><Relationship Id="rId1" Type="http://schemas.openxmlformats.org/officeDocument/2006/relationships/hyperlink" Target="http://www.s-so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45"/>
  <sheetViews>
    <sheetView tabSelected="1" workbookViewId="0">
      <pane xSplit="1" topLeftCell="B1" activePane="topRight" state="frozen"/>
      <selection pane="topRight" activeCell="A2" sqref="A2:B2"/>
    </sheetView>
  </sheetViews>
  <sheetFormatPr defaultRowHeight="15" x14ac:dyDescent="0.25"/>
  <cols>
    <col min="1" max="1" width="78.85546875" style="40" bestFit="1" customWidth="1"/>
    <col min="2" max="2" width="10.140625" style="41" bestFit="1" customWidth="1"/>
    <col min="3" max="3" width="12.42578125" style="27" bestFit="1" customWidth="1"/>
    <col min="4" max="4" width="5.5703125" style="30" customWidth="1"/>
    <col min="5" max="5" width="5.85546875" style="31" hidden="1" customWidth="1"/>
    <col min="6" max="6" width="12.28515625" style="32" customWidth="1"/>
    <col min="7" max="7" width="7.140625" style="31" hidden="1" customWidth="1"/>
    <col min="8" max="8" width="11.85546875" style="56" customWidth="1"/>
    <col min="9" max="9" width="4" style="31" hidden="1" customWidth="1"/>
    <col min="10" max="10" width="9.28515625" style="56" customWidth="1"/>
    <col min="11" max="11" width="4.28515625" style="31" hidden="1" customWidth="1"/>
    <col min="12" max="12" width="8.42578125" style="33" customWidth="1"/>
    <col min="13" max="13" width="8" style="13" hidden="1" customWidth="1"/>
    <col min="14" max="14" width="14.28515625" style="29" customWidth="1"/>
    <col min="15" max="16" width="19.85546875" style="17" customWidth="1"/>
    <col min="17" max="17" width="69" style="24" customWidth="1"/>
    <col min="18" max="18" width="12.28515625" style="25" customWidth="1"/>
    <col min="19" max="19" width="22.42578125" style="17" customWidth="1"/>
    <col min="20" max="20" width="21.7109375" style="24" customWidth="1"/>
    <col min="21" max="21" width="9.140625" style="25" customWidth="1"/>
    <col min="22" max="22" width="6.42578125" style="17" customWidth="1"/>
    <col min="23" max="23" width="9.42578125" style="28" customWidth="1"/>
    <col min="24" max="24" width="5.42578125" style="17" customWidth="1"/>
    <col min="25" max="25" width="6.7109375" style="17" customWidth="1"/>
    <col min="26" max="26" width="8.28515625" style="17" customWidth="1"/>
    <col min="27" max="27" width="9.7109375" style="17" customWidth="1"/>
    <col min="28" max="28" width="6.42578125" style="17" customWidth="1"/>
    <col min="29" max="29" width="8.28515625" style="17" customWidth="1"/>
    <col min="30" max="30" width="82.140625" style="24" bestFit="1" customWidth="1"/>
    <col min="31" max="31" width="10.140625" style="25" bestFit="1" customWidth="1"/>
    <col min="32" max="32" width="10.140625" style="17" customWidth="1"/>
    <col min="33" max="33" width="68.7109375" style="24" bestFit="1" customWidth="1"/>
    <col min="34" max="16384" width="9.140625" style="5"/>
  </cols>
  <sheetData>
    <row r="1" spans="1:33" s="54" customFormat="1" hidden="1" x14ac:dyDescent="0.25">
      <c r="A1" s="58" t="s">
        <v>125</v>
      </c>
      <c r="B1" s="64"/>
      <c r="C1" s="78"/>
      <c r="D1" s="79"/>
      <c r="E1" s="80"/>
      <c r="F1" s="80"/>
      <c r="G1" s="80"/>
      <c r="H1" s="81"/>
      <c r="I1" s="80"/>
      <c r="J1" s="81"/>
      <c r="K1" s="80"/>
      <c r="L1" s="82"/>
      <c r="M1" s="72">
        <v>20</v>
      </c>
      <c r="N1" s="59"/>
      <c r="O1" s="59">
        <v>1</v>
      </c>
      <c r="P1" s="59">
        <v>1</v>
      </c>
      <c r="Q1" s="60"/>
      <c r="R1" s="72">
        <v>2</v>
      </c>
      <c r="S1" s="59">
        <v>5</v>
      </c>
      <c r="T1" s="60"/>
      <c r="U1" s="72">
        <v>1</v>
      </c>
      <c r="V1" s="59">
        <v>1</v>
      </c>
      <c r="W1" s="59">
        <v>10</v>
      </c>
      <c r="X1" s="59">
        <v>3</v>
      </c>
      <c r="Y1" s="59">
        <v>3</v>
      </c>
      <c r="Z1" s="59">
        <v>3</v>
      </c>
      <c r="AA1" s="59">
        <v>3</v>
      </c>
      <c r="AB1" s="59">
        <v>3</v>
      </c>
      <c r="AC1" s="59">
        <v>3</v>
      </c>
      <c r="AD1" s="60"/>
      <c r="AE1" s="59">
        <v>1</v>
      </c>
      <c r="AF1" s="59">
        <v>1</v>
      </c>
      <c r="AG1" s="60"/>
    </row>
    <row r="2" spans="1:33" s="3" customFormat="1" ht="15.75" thickBot="1" x14ac:dyDescent="0.3">
      <c r="A2" s="85" t="s">
        <v>48</v>
      </c>
      <c r="B2" s="86"/>
      <c r="C2" s="67" t="s">
        <v>102</v>
      </c>
      <c r="D2" s="99" t="s">
        <v>91</v>
      </c>
      <c r="E2" s="100"/>
      <c r="F2" s="100"/>
      <c r="G2" s="100"/>
      <c r="H2" s="100"/>
      <c r="I2" s="100"/>
      <c r="J2" s="69"/>
      <c r="K2" s="70"/>
      <c r="L2" s="71"/>
      <c r="M2" s="87" t="s">
        <v>49</v>
      </c>
      <c r="N2" s="88"/>
      <c r="O2" s="89"/>
      <c r="P2" s="89"/>
      <c r="Q2" s="90"/>
      <c r="R2" s="87" t="s">
        <v>3</v>
      </c>
      <c r="S2" s="89"/>
      <c r="T2" s="90"/>
      <c r="U2" s="87" t="s">
        <v>58</v>
      </c>
      <c r="V2" s="89"/>
      <c r="W2" s="89"/>
      <c r="X2" s="89"/>
      <c r="Y2" s="89"/>
      <c r="Z2" s="89"/>
      <c r="AA2" s="89"/>
      <c r="AB2" s="89"/>
      <c r="AC2" s="89"/>
      <c r="AD2" s="90"/>
      <c r="AE2" s="97" t="s">
        <v>66</v>
      </c>
      <c r="AF2" s="97"/>
      <c r="AG2" s="98"/>
    </row>
    <row r="3" spans="1:33" s="3" customFormat="1" x14ac:dyDescent="0.25">
      <c r="A3" s="38"/>
      <c r="B3" s="65"/>
      <c r="C3" s="67"/>
      <c r="D3" s="53" t="s">
        <v>92</v>
      </c>
      <c r="E3" s="95" t="s">
        <v>49</v>
      </c>
      <c r="F3" s="96"/>
      <c r="G3" s="95" t="s">
        <v>3</v>
      </c>
      <c r="H3" s="96"/>
      <c r="I3" s="95" t="s">
        <v>58</v>
      </c>
      <c r="J3" s="96"/>
      <c r="K3" s="95" t="s">
        <v>66</v>
      </c>
      <c r="L3" s="96"/>
      <c r="M3" s="93" t="s">
        <v>90</v>
      </c>
      <c r="N3" s="94"/>
      <c r="O3" s="91" t="s">
        <v>89</v>
      </c>
      <c r="P3" s="92"/>
      <c r="Q3" s="18"/>
      <c r="R3" s="91" t="s">
        <v>89</v>
      </c>
      <c r="S3" s="92"/>
      <c r="T3" s="18"/>
      <c r="U3" s="18" t="s">
        <v>67</v>
      </c>
      <c r="V3" s="18" t="s">
        <v>68</v>
      </c>
      <c r="W3" s="51" t="s">
        <v>2</v>
      </c>
      <c r="X3" s="91" t="s">
        <v>132</v>
      </c>
      <c r="Y3" s="93"/>
      <c r="Z3" s="92"/>
      <c r="AA3" s="91" t="s">
        <v>5</v>
      </c>
      <c r="AB3" s="93"/>
      <c r="AC3" s="92"/>
      <c r="AD3" s="18"/>
      <c r="AE3" s="18"/>
      <c r="AF3" s="18"/>
      <c r="AG3" s="18"/>
    </row>
    <row r="4" spans="1:33" s="4" customFormat="1" ht="15.75" thickBot="1" x14ac:dyDescent="0.3">
      <c r="A4" s="39" t="s">
        <v>0</v>
      </c>
      <c r="B4" s="66" t="s">
        <v>1</v>
      </c>
      <c r="C4" s="68"/>
      <c r="D4" s="61" t="s">
        <v>95</v>
      </c>
      <c r="E4" s="62" t="s">
        <v>94</v>
      </c>
      <c r="F4" s="61" t="s">
        <v>95</v>
      </c>
      <c r="G4" s="62" t="s">
        <v>94</v>
      </c>
      <c r="H4" s="63" t="s">
        <v>95</v>
      </c>
      <c r="I4" s="62" t="s">
        <v>94</v>
      </c>
      <c r="J4" s="63" t="s">
        <v>95</v>
      </c>
      <c r="K4" s="62" t="s">
        <v>94</v>
      </c>
      <c r="L4" s="61" t="s">
        <v>95</v>
      </c>
      <c r="M4" s="8" t="s">
        <v>63</v>
      </c>
      <c r="N4" s="7" t="s">
        <v>130</v>
      </c>
      <c r="O4" s="20" t="s">
        <v>54</v>
      </c>
      <c r="P4" s="22" t="s">
        <v>51</v>
      </c>
      <c r="Q4" s="19" t="s">
        <v>50</v>
      </c>
      <c r="R4" s="20" t="s">
        <v>54</v>
      </c>
      <c r="S4" s="22" t="s">
        <v>57</v>
      </c>
      <c r="T4" s="19" t="s">
        <v>50</v>
      </c>
      <c r="U4" s="19" t="s">
        <v>51</v>
      </c>
      <c r="V4" s="19" t="s">
        <v>69</v>
      </c>
      <c r="W4" s="52" t="s">
        <v>55</v>
      </c>
      <c r="X4" s="20" t="s">
        <v>55</v>
      </c>
      <c r="Y4" s="21" t="s">
        <v>69</v>
      </c>
      <c r="Z4" s="22" t="s">
        <v>54</v>
      </c>
      <c r="AA4" s="20" t="s">
        <v>55</v>
      </c>
      <c r="AB4" s="21" t="s">
        <v>69</v>
      </c>
      <c r="AC4" s="22" t="s">
        <v>54</v>
      </c>
      <c r="AD4" s="19" t="s">
        <v>50</v>
      </c>
      <c r="AE4" s="19" t="s">
        <v>4</v>
      </c>
      <c r="AF4" s="19" t="s">
        <v>78</v>
      </c>
      <c r="AG4" s="19" t="s">
        <v>50</v>
      </c>
    </row>
    <row r="5" spans="1:33" x14ac:dyDescent="0.25">
      <c r="A5" s="40" t="s">
        <v>117</v>
      </c>
      <c r="B5" s="41" t="s">
        <v>129</v>
      </c>
      <c r="C5" s="27" t="s">
        <v>96</v>
      </c>
      <c r="D5" s="34">
        <f>(E5+G5+I5+K5)/SUM(M$1:AG$1)</f>
        <v>0.95901639344262291</v>
      </c>
      <c r="E5" s="35">
        <f>M$1*(IF(M5&lt;_meta!$A$5,0.25,0) + IF(M5&lt;_meta!$A$6,0.25,0)+IF(M5&lt;_meta!$A$7,0.5,0))+O$1*(IF(O5=_meta!$A$4,1,IF(O5=_meta!$A$3,0.5)))+P$1*(IF(P5=_meta!$A$4,1,IF(P5=_meta!$A$3,0.5)))</f>
        <v>21.5</v>
      </c>
      <c r="F5" s="36">
        <f>E5/SUM(M$1:Q$1)</f>
        <v>0.97727272727272729</v>
      </c>
      <c r="G5" s="35">
        <f>R$1*(IF(R5=_meta!$A$3,1,IF(R5=_meta!$A$2,0.5)))+S$1*(IF(S5=_meta!$A$3,1,IF(S5=_meta!$A$2,0.5)))</f>
        <v>5</v>
      </c>
      <c r="H5" s="55">
        <f>G5/SUM(R$1:T$1)</f>
        <v>0.7142857142857143</v>
      </c>
      <c r="I5" s="35">
        <f>U$1*(IF(U5=_meta!$A$3,1,IF(U5=_meta!$A$2,0.5)))+V$1*(IF(V5=_meta!$A$3,1,IF(V5=_meta!$A$2,0.5)))+W$1*(IF(W5=_meta!$A$3,1,IF(W5=_meta!$A$2,0.5)))+X$1*(IF(X5=_meta!$A$3,1,IF(X5=_meta!$A$2,0.5)))+Y$1*(IF(Y5=_meta!$A$3,1,IF(Y5=_meta!$A$2,0.5)))+Z$1*(IF(Z5=_meta!$A$3,1,IF(Z5=_meta!$A$2,0.5)))+AA$1*(IF(AA5=_meta!$A$3,1,IF(AA5=_meta!$A$2,0.5)))+AB$1*(IF(AB5=_meta!$A$3,1,IF(AB5=_meta!$A$2,0.5)))+AC$1*(IF(AC5=_meta!$A$3,1,IF(AC5=_meta!$A$2,0.5)))</f>
        <v>30</v>
      </c>
      <c r="J5" s="55">
        <f>I5/SUM(U$1:AD$1)</f>
        <v>1</v>
      </c>
      <c r="K5" s="35">
        <f>AE$1*(IF(AE5=_meta!$A$3,1,IF(AE5=_meta!$A$2,0.5)))+AF$1*(IF(AF5=_meta!$A$3,1,IF(AF5=_meta!$A$2,0.5)))</f>
        <v>2</v>
      </c>
      <c r="L5" s="37">
        <f>K5/SUM(AE$1:AG$1)</f>
        <v>1</v>
      </c>
      <c r="M5" s="13">
        <v>13</v>
      </c>
      <c r="N5" s="29">
        <f>1-M5/Annotation!$C$2</f>
        <v>0.96285714285714286</v>
      </c>
      <c r="O5" s="17" t="s">
        <v>60</v>
      </c>
      <c r="P5" s="17" t="s">
        <v>59</v>
      </c>
      <c r="R5" s="25" t="s">
        <v>64</v>
      </c>
      <c r="S5" s="17" t="s">
        <v>59</v>
      </c>
      <c r="U5" s="25" t="s">
        <v>59</v>
      </c>
      <c r="V5" s="17" t="s">
        <v>59</v>
      </c>
      <c r="W5" s="28" t="s">
        <v>59</v>
      </c>
      <c r="X5" s="17" t="s">
        <v>59</v>
      </c>
      <c r="Y5" s="17" t="s">
        <v>59</v>
      </c>
      <c r="Z5" s="17" t="s">
        <v>59</v>
      </c>
      <c r="AA5" s="17" t="s">
        <v>59</v>
      </c>
      <c r="AB5" s="17" t="s">
        <v>59</v>
      </c>
      <c r="AC5" s="17" t="s">
        <v>59</v>
      </c>
      <c r="AE5" s="25" t="s">
        <v>59</v>
      </c>
      <c r="AF5" s="17" t="s">
        <v>59</v>
      </c>
    </row>
    <row r="6" spans="1:33" x14ac:dyDescent="0.25">
      <c r="A6" s="42" t="s">
        <v>97</v>
      </c>
      <c r="B6" s="41" t="s">
        <v>8</v>
      </c>
      <c r="C6" s="23" t="s">
        <v>96</v>
      </c>
      <c r="D6" s="15">
        <f>(E6+G6+I6+K6)/SUM(M$1:AG$1)</f>
        <v>0.92622950819672134</v>
      </c>
      <c r="E6" s="26">
        <f>M$1*(IF(M6&lt;_meta!$A$5,0.25,0) + IF(M6&lt;_meta!$A$6,0.25,0)+IF(M6&lt;_meta!$A$7,0.5,0))+O$1*(IF(O6=_meta!$A$4,1,IF(O6=_meta!$A$3,0.5)))+P$1*(IF(P6=_meta!$A$4,1,IF(P6=_meta!$A$3,0.5)))</f>
        <v>21</v>
      </c>
      <c r="F6" s="14">
        <f>E6/SUM(M$1:Q$1)</f>
        <v>0.95454545454545459</v>
      </c>
      <c r="G6" s="26">
        <f>R$1*(IF(R6=_meta!$A$3,1,IF(R6=_meta!$A$2,0.5)))+S$1*(IF(S6=_meta!$A$3,1,IF(S6=_meta!$A$2,0.5)))</f>
        <v>5</v>
      </c>
      <c r="H6" s="57">
        <f>G6/SUM(R$1:T$1)</f>
        <v>0.7142857142857143</v>
      </c>
      <c r="I6" s="26">
        <f>U$1*(IF(U6=_meta!$A$3,1,IF(U6=_meta!$A$2,0.5)))+V$1*(IF(V6=_meta!$A$3,1,IF(V6=_meta!$A$2,0.5)))+W$1*(IF(W6=_meta!$A$3,1,IF(W6=_meta!$A$2,0.5)))+X$1*(IF(X6=_meta!$A$3,1,IF(X6=_meta!$A$2,0.5)))+Y$1*(IF(Y6=_meta!$A$3,1,IF(Y6=_meta!$A$2,0.5)))+Z$1*(IF(Z6=_meta!$A$3,1,IF(Z6=_meta!$A$2,0.5)))+AA$1*(IF(AA6=_meta!$A$3,1,IF(AA6=_meta!$A$2,0.5)))+AB$1*(IF(AB6=_meta!$A$3,1,IF(AB6=_meta!$A$2,0.5)))+AC$1*(IF(AC6=_meta!$A$3,1,IF(AC6=_meta!$A$2,0.5)))</f>
        <v>29</v>
      </c>
      <c r="J6" s="57">
        <f>I6/SUM(U$1:AD$1)</f>
        <v>0.96666666666666667</v>
      </c>
      <c r="K6" s="26">
        <f>AE$1*(IF(AE6=_meta!$A$3,1,IF(AE6=_meta!$A$2,0.5)))+AF$1*(IF(AF6=_meta!$A$3,1,IF(AF6=_meta!$A$2,0.5)))</f>
        <v>1.5</v>
      </c>
      <c r="L6" s="16">
        <f>K6/SUM(AE$1:AG$1)</f>
        <v>0.75</v>
      </c>
      <c r="M6" s="13">
        <v>15</v>
      </c>
      <c r="N6" s="29">
        <f>1-M6/Annotation!$C$2</f>
        <v>0.95714285714285718</v>
      </c>
      <c r="O6" s="17" t="s">
        <v>59</v>
      </c>
      <c r="P6" s="17" t="s">
        <v>59</v>
      </c>
      <c r="R6" s="25" t="s">
        <v>64</v>
      </c>
      <c r="S6" s="17" t="s">
        <v>59</v>
      </c>
      <c r="U6" s="25" t="s">
        <v>59</v>
      </c>
      <c r="V6" s="17" t="s">
        <v>64</v>
      </c>
      <c r="W6" s="28" t="s">
        <v>59</v>
      </c>
      <c r="X6" s="17" t="s">
        <v>59</v>
      </c>
      <c r="Y6" s="17" t="s">
        <v>59</v>
      </c>
      <c r="Z6" s="17" t="s">
        <v>59</v>
      </c>
      <c r="AA6" s="17" t="s">
        <v>59</v>
      </c>
      <c r="AB6" s="17" t="s">
        <v>59</v>
      </c>
      <c r="AC6" s="17" t="s">
        <v>59</v>
      </c>
      <c r="AD6" s="24" t="s">
        <v>73</v>
      </c>
      <c r="AE6" s="25" t="s">
        <v>59</v>
      </c>
      <c r="AF6" s="17" t="s">
        <v>76</v>
      </c>
      <c r="AG6" s="24" t="s">
        <v>83</v>
      </c>
    </row>
    <row r="7" spans="1:33" x14ac:dyDescent="0.25">
      <c r="A7" s="40" t="s">
        <v>107</v>
      </c>
      <c r="B7" s="41" t="s">
        <v>129</v>
      </c>
      <c r="C7" s="27" t="s">
        <v>96</v>
      </c>
      <c r="D7" s="30">
        <f>(E7+G7+I7+K7)/SUM(M$1:AG$1)</f>
        <v>0.90163934426229508</v>
      </c>
      <c r="E7" s="31">
        <f>M$1*(IF(M7&lt;_meta!$A$5,0.25,0) + IF(M7&lt;_meta!$A$6,0.25,0)+IF(M7&lt;_meta!$A$7,0.5,0))+O$1*(IF(O7=_meta!$A$4,1,IF(O7=_meta!$A$3,0.5)))+P$1*(IF(P7=_meta!$A$4,1,IF(P7=_meta!$A$3,0.5)))</f>
        <v>21.5</v>
      </c>
      <c r="F7" s="32">
        <f>E7/SUM(M$1:Q$1)</f>
        <v>0.97727272727272729</v>
      </c>
      <c r="G7" s="31">
        <f>R$1*(IF(R7=_meta!$A$3,1,IF(R7=_meta!$A$2,0.5)))+S$1*(IF(S7=_meta!$A$3,1,IF(S7=_meta!$A$2,0.5)))</f>
        <v>7</v>
      </c>
      <c r="H7" s="56">
        <f>G7/SUM(R$1:T$1)</f>
        <v>1</v>
      </c>
      <c r="I7" s="31">
        <f>U$1*(IF(U7=_meta!$A$3,1,IF(U7=_meta!$A$2,0.5)))+V$1*(IF(V7=_meta!$A$3,1,IF(V7=_meta!$A$2,0.5)))+W$1*(IF(W7=_meta!$A$3,1,IF(W7=_meta!$A$2,0.5)))+X$1*(IF(X7=_meta!$A$3,1,IF(X7=_meta!$A$2,0.5)))+Y$1*(IF(Y7=_meta!$A$3,1,IF(Y7=_meta!$A$2,0.5)))+Z$1*(IF(Z7=_meta!$A$3,1,IF(Z7=_meta!$A$2,0.5)))+AA$1*(IF(AA7=_meta!$A$3,1,IF(AA7=_meta!$A$2,0.5)))+AB$1*(IF(AB7=_meta!$A$3,1,IF(AB7=_meta!$A$2,0.5)))+AC$1*(IF(AC7=_meta!$A$3,1,IF(AC7=_meta!$A$2,0.5)))</f>
        <v>25</v>
      </c>
      <c r="J7" s="56">
        <f>I7/SUM(U$1:AD$1)</f>
        <v>0.83333333333333337</v>
      </c>
      <c r="K7" s="31">
        <f>AE$1*(IF(AE7=_meta!$A$3,1,IF(AE7=_meta!$A$2,0.5)))+AF$1*(IF(AF7=_meta!$A$3,1,IF(AF7=_meta!$A$2,0.5)))</f>
        <v>1.5</v>
      </c>
      <c r="L7" s="33">
        <f>K7/SUM(AE$1:AG$1)</f>
        <v>0.75</v>
      </c>
      <c r="M7" s="13">
        <v>11</v>
      </c>
      <c r="N7" s="29">
        <f>1-M7/Annotation!$C$2</f>
        <v>0.96857142857142853</v>
      </c>
      <c r="O7" s="17" t="s">
        <v>60</v>
      </c>
      <c r="P7" s="17" t="s">
        <v>59</v>
      </c>
      <c r="R7" s="25" t="s">
        <v>59</v>
      </c>
      <c r="S7" s="17" t="s">
        <v>59</v>
      </c>
      <c r="U7" s="25" t="s">
        <v>59</v>
      </c>
      <c r="V7" s="17" t="s">
        <v>59</v>
      </c>
      <c r="W7" s="28" t="s">
        <v>76</v>
      </c>
      <c r="X7" s="17" t="s">
        <v>59</v>
      </c>
      <c r="Y7" s="17" t="s">
        <v>59</v>
      </c>
      <c r="Z7" s="17" t="s">
        <v>59</v>
      </c>
      <c r="AA7" s="17" t="s">
        <v>59</v>
      </c>
      <c r="AB7" s="17" t="s">
        <v>59</v>
      </c>
      <c r="AC7" s="17" t="s">
        <v>59</v>
      </c>
      <c r="AE7" s="25" t="s">
        <v>59</v>
      </c>
      <c r="AF7" s="17" t="s">
        <v>76</v>
      </c>
    </row>
    <row r="8" spans="1:33" x14ac:dyDescent="0.25">
      <c r="A8" s="40" t="s">
        <v>108</v>
      </c>
      <c r="B8" s="41" t="s">
        <v>129</v>
      </c>
      <c r="C8" s="27" t="s">
        <v>96</v>
      </c>
      <c r="D8" s="15">
        <f>(E8+G8+I8+K8)/SUM(M$1:AG$1)</f>
        <v>0.87704918032786883</v>
      </c>
      <c r="E8" s="26">
        <f>M$1*(IF(M8&lt;_meta!$A$5,0.25,0) + IF(M8&lt;_meta!$A$6,0.25,0)+IF(M8&lt;_meta!$A$7,0.5,0))+O$1*(IF(O8=_meta!$A$4,1,IF(O8=_meta!$A$3,0.5)))+P$1*(IF(P8=_meta!$A$4,1,IF(P8=_meta!$A$3,0.5)))</f>
        <v>21.5</v>
      </c>
      <c r="F8" s="14">
        <f>E8/SUM(M$1:Q$1)</f>
        <v>0.97727272727272729</v>
      </c>
      <c r="G8" s="26">
        <f>R$1*(IF(R8=_meta!$A$3,1,IF(R8=_meta!$A$2,0.5)))+S$1*(IF(S8=_meta!$A$3,1,IF(S8=_meta!$A$2,0.5)))</f>
        <v>5</v>
      </c>
      <c r="H8" s="57">
        <f>G8/SUM(R$1:T$1)</f>
        <v>0.7142857142857143</v>
      </c>
      <c r="I8" s="26">
        <f>U$1*(IF(U8=_meta!$A$3,1,IF(U8=_meta!$A$2,0.5)))+V$1*(IF(V8=_meta!$A$3,1,IF(V8=_meta!$A$2,0.5)))+W$1*(IF(W8=_meta!$A$3,1,IF(W8=_meta!$A$2,0.5)))+X$1*(IF(X8=_meta!$A$3,1,IF(X8=_meta!$A$2,0.5)))+Y$1*(IF(Y8=_meta!$A$3,1,IF(Y8=_meta!$A$2,0.5)))+Z$1*(IF(Z8=_meta!$A$3,1,IF(Z8=_meta!$A$2,0.5)))+AA$1*(IF(AA8=_meta!$A$3,1,IF(AA8=_meta!$A$2,0.5)))+AB$1*(IF(AB8=_meta!$A$3,1,IF(AB8=_meta!$A$2,0.5)))+AC$1*(IF(AC8=_meta!$A$3,1,IF(AC8=_meta!$A$2,0.5)))</f>
        <v>25</v>
      </c>
      <c r="J8" s="57">
        <f>I8/SUM(U$1:AD$1)</f>
        <v>0.83333333333333337</v>
      </c>
      <c r="K8" s="26">
        <f>AE$1*(IF(AE8=_meta!$A$3,1,IF(AE8=_meta!$A$2,0.5)))+AF$1*(IF(AF8=_meta!$A$3,1,IF(AF8=_meta!$A$2,0.5)))</f>
        <v>2</v>
      </c>
      <c r="L8" s="16">
        <f>K8/SUM(AE$1:AG$1)</f>
        <v>1</v>
      </c>
      <c r="M8" s="13">
        <v>11</v>
      </c>
      <c r="N8" s="29">
        <f>1-M8/Annotation!$C$2</f>
        <v>0.96857142857142853</v>
      </c>
      <c r="O8" s="17" t="s">
        <v>60</v>
      </c>
      <c r="P8" s="17" t="s">
        <v>59</v>
      </c>
      <c r="R8" s="25" t="s">
        <v>64</v>
      </c>
      <c r="S8" s="17" t="s">
        <v>59</v>
      </c>
      <c r="U8" s="25" t="s">
        <v>59</v>
      </c>
      <c r="V8" s="17" t="s">
        <v>59</v>
      </c>
      <c r="W8" s="28" t="s">
        <v>76</v>
      </c>
      <c r="X8" s="17" t="s">
        <v>59</v>
      </c>
      <c r="Y8" s="17" t="s">
        <v>59</v>
      </c>
      <c r="Z8" s="17" t="s">
        <v>59</v>
      </c>
      <c r="AA8" s="17" t="s">
        <v>59</v>
      </c>
      <c r="AB8" s="17" t="s">
        <v>59</v>
      </c>
      <c r="AC8" s="28" t="s">
        <v>59</v>
      </c>
      <c r="AE8" s="25" t="s">
        <v>59</v>
      </c>
      <c r="AF8" s="17" t="s">
        <v>59</v>
      </c>
    </row>
    <row r="9" spans="1:33" x14ac:dyDescent="0.25">
      <c r="A9" s="42" t="s">
        <v>23</v>
      </c>
      <c r="B9" s="43" t="s">
        <v>24</v>
      </c>
      <c r="C9" s="23" t="s">
        <v>96</v>
      </c>
      <c r="D9" s="15">
        <f>(E9+G9+I9+K9)/SUM(M$1:AG$1)</f>
        <v>0.83606557377049184</v>
      </c>
      <c r="E9" s="26">
        <f>M$1*(IF(M9&lt;_meta!$A$5,0.25,0) + IF(M9&lt;_meta!$A$6,0.25,0)+IF(M9&lt;_meta!$A$7,0.5,0))+O$1*(IF(O9=_meta!$A$4,1,IF(O9=_meta!$A$3,0.5)))+P$1*(IF(P9=_meta!$A$4,1,IF(P9=_meta!$A$3,0.5)))</f>
        <v>12</v>
      </c>
      <c r="F9" s="14">
        <f>E9/SUM(M$1:Q$1)</f>
        <v>0.54545454545454541</v>
      </c>
      <c r="G9" s="26">
        <f>R$1*(IF(R9=_meta!$A$3,1,IF(R9=_meta!$A$2,0.5)))+S$1*(IF(S9=_meta!$A$3,1,IF(S9=_meta!$A$2,0.5)))</f>
        <v>7</v>
      </c>
      <c r="H9" s="57">
        <f>G9/SUM(R$1:T$1)</f>
        <v>1</v>
      </c>
      <c r="I9" s="26">
        <f>U$1*(IF(U9=_meta!$A$3,1,IF(U9=_meta!$A$2,0.5)))+V$1*(IF(V9=_meta!$A$3,1,IF(V9=_meta!$A$2,0.5)))+W$1*(IF(W9=_meta!$A$3,1,IF(W9=_meta!$A$2,0.5)))+X$1*(IF(X9=_meta!$A$3,1,IF(X9=_meta!$A$2,0.5)))+Y$1*(IF(Y9=_meta!$A$3,1,IF(Y9=_meta!$A$2,0.5)))+Z$1*(IF(Z9=_meta!$A$3,1,IF(Z9=_meta!$A$2,0.5)))+AA$1*(IF(AA9=_meta!$A$3,1,IF(AA9=_meta!$A$2,0.5)))+AB$1*(IF(AB9=_meta!$A$3,1,IF(AB9=_meta!$A$2,0.5)))+AC$1*(IF(AC9=_meta!$A$3,1,IF(AC9=_meta!$A$2,0.5)))</f>
        <v>30</v>
      </c>
      <c r="J9" s="57">
        <f>I9/SUM(U$1:AD$1)</f>
        <v>1</v>
      </c>
      <c r="K9" s="26">
        <f>AE$1*(IF(AE9=_meta!$A$3,1,IF(AE9=_meta!$A$2,0.5)))+AF$1*(IF(AF9=_meta!$A$3,1,IF(AF9=_meta!$A$2,0.5)))</f>
        <v>2</v>
      </c>
      <c r="L9" s="16">
        <f>K9/SUM(AE$1:AG$1)</f>
        <v>1</v>
      </c>
      <c r="M9" s="13">
        <v>30</v>
      </c>
      <c r="N9" s="29">
        <f>1-M9/Annotation!$C$2</f>
        <v>0.91428571428571426</v>
      </c>
      <c r="O9" s="17" t="s">
        <v>60</v>
      </c>
      <c r="P9" s="17" t="s">
        <v>60</v>
      </c>
      <c r="R9" s="25" t="s">
        <v>59</v>
      </c>
      <c r="S9" s="17" t="s">
        <v>59</v>
      </c>
      <c r="U9" s="25" t="s">
        <v>59</v>
      </c>
      <c r="V9" s="17" t="s">
        <v>59</v>
      </c>
      <c r="W9" s="28" t="s">
        <v>59</v>
      </c>
      <c r="X9" s="17" t="s">
        <v>59</v>
      </c>
      <c r="Y9" s="17" t="s">
        <v>59</v>
      </c>
      <c r="Z9" s="17" t="s">
        <v>59</v>
      </c>
      <c r="AA9" s="17" t="s">
        <v>59</v>
      </c>
      <c r="AB9" s="17" t="s">
        <v>59</v>
      </c>
      <c r="AC9" s="17" t="s">
        <v>59</v>
      </c>
      <c r="AD9" s="24" t="s">
        <v>74</v>
      </c>
      <c r="AE9" s="25" t="s">
        <v>59</v>
      </c>
      <c r="AF9" s="17" t="s">
        <v>59</v>
      </c>
      <c r="AG9" s="24" t="s">
        <v>46</v>
      </c>
    </row>
    <row r="10" spans="1:33" x14ac:dyDescent="0.25">
      <c r="A10" s="42" t="s">
        <v>104</v>
      </c>
      <c r="B10" s="43" t="s">
        <v>42</v>
      </c>
      <c r="C10" s="23" t="s">
        <v>96</v>
      </c>
      <c r="D10" s="30">
        <f>(E10+G10+I10+K10)/SUM(M$1:AG$1)</f>
        <v>0.81967213114754101</v>
      </c>
      <c r="E10" s="31">
        <f>M$1*(IF(M10&lt;_meta!$A$5,0.25,0) + IF(M10&lt;_meta!$A$6,0.25,0)+IF(M10&lt;_meta!$A$7,0.5,0))+O$1*(IF(O10=_meta!$A$4,1,IF(O10=_meta!$A$3,0.5)))+P$1*(IF(P10=_meta!$A$4,1,IF(P10=_meta!$A$3,0.5)))</f>
        <v>21.5</v>
      </c>
      <c r="F10" s="32">
        <f>E10/SUM(M$1:Q$1)</f>
        <v>0.97727272727272729</v>
      </c>
      <c r="G10" s="31">
        <f>R$1*(IF(R10=_meta!$A$3,1,IF(R10=_meta!$A$2,0.5)))+S$1*(IF(S10=_meta!$A$3,1,IF(S10=_meta!$A$2,0.5)))</f>
        <v>7</v>
      </c>
      <c r="H10" s="56">
        <f>G10/SUM(R$1:T$1)</f>
        <v>1</v>
      </c>
      <c r="I10" s="31">
        <f>U$1*(IF(U10=_meta!$A$3,1,IF(U10=_meta!$A$2,0.5)))+V$1*(IF(V10=_meta!$A$3,1,IF(V10=_meta!$A$2,0.5)))+W$1*(IF(W10=_meta!$A$3,1,IF(W10=_meta!$A$2,0.5)))+X$1*(IF(X10=_meta!$A$3,1,IF(X10=_meta!$A$2,0.5)))+Y$1*(IF(Y10=_meta!$A$3,1,IF(Y10=_meta!$A$2,0.5)))+Z$1*(IF(Z10=_meta!$A$3,1,IF(Z10=_meta!$A$2,0.5)))+AA$1*(IF(AA10=_meta!$A$3,1,IF(AA10=_meta!$A$2,0.5)))+AB$1*(IF(AB10=_meta!$A$3,1,IF(AB10=_meta!$A$2,0.5)))+AC$1*(IF(AC10=_meta!$A$3,1,IF(AC10=_meta!$A$2,0.5)))</f>
        <v>20</v>
      </c>
      <c r="J10" s="56">
        <f>I10/SUM(U$1:AD$1)</f>
        <v>0.66666666666666663</v>
      </c>
      <c r="K10" s="31">
        <f>AE$1*(IF(AE10=_meta!$A$3,1,IF(AE10=_meta!$A$2,0.5)))+AF$1*(IF(AF10=_meta!$A$3,1,IF(AF10=_meta!$A$2,0.5)))</f>
        <v>1.5</v>
      </c>
      <c r="L10" s="33">
        <f>K10/SUM(AE$1:AG$1)</f>
        <v>0.75</v>
      </c>
      <c r="M10" s="13">
        <v>11</v>
      </c>
      <c r="N10" s="29">
        <f>1-M10/Annotation!$C$2</f>
        <v>0.96857142857142853</v>
      </c>
      <c r="O10" s="17" t="s">
        <v>60</v>
      </c>
      <c r="P10" s="17" t="s">
        <v>59</v>
      </c>
      <c r="Q10" s="24" t="s">
        <v>44</v>
      </c>
      <c r="R10" s="25" t="s">
        <v>59</v>
      </c>
      <c r="S10" s="17" t="s">
        <v>59</v>
      </c>
      <c r="U10" s="25" t="s">
        <v>59</v>
      </c>
      <c r="V10" s="17" t="s">
        <v>59</v>
      </c>
      <c r="W10" s="28" t="s">
        <v>64</v>
      </c>
      <c r="X10" s="17" t="s">
        <v>59</v>
      </c>
      <c r="Y10" s="17" t="s">
        <v>59</v>
      </c>
      <c r="Z10" s="17" t="s">
        <v>59</v>
      </c>
      <c r="AA10" s="17" t="s">
        <v>59</v>
      </c>
      <c r="AB10" s="17" t="s">
        <v>59</v>
      </c>
      <c r="AC10" s="17" t="s">
        <v>59</v>
      </c>
      <c r="AE10" s="25" t="s">
        <v>59</v>
      </c>
      <c r="AF10" s="17" t="s">
        <v>76</v>
      </c>
      <c r="AG10" s="24" t="s">
        <v>111</v>
      </c>
    </row>
    <row r="11" spans="1:33" x14ac:dyDescent="0.25">
      <c r="A11" s="40" t="s">
        <v>116</v>
      </c>
      <c r="B11" s="41" t="s">
        <v>129</v>
      </c>
      <c r="C11" s="27" t="s">
        <v>96</v>
      </c>
      <c r="D11" s="30">
        <f>(E11+G11+I11+K11)/SUM(M$1:AG$1)</f>
        <v>0.78688524590163933</v>
      </c>
      <c r="E11" s="31">
        <f>M$1*(IF(M11&lt;_meta!$A$5,0.25,0) + IF(M11&lt;_meta!$A$6,0.25,0)+IF(M11&lt;_meta!$A$7,0.5,0))+O$1*(IF(O11=_meta!$A$4,1,IF(O11=_meta!$A$3,0.5)))+P$1*(IF(P11=_meta!$A$4,1,IF(P11=_meta!$A$3,0.5)))</f>
        <v>11</v>
      </c>
      <c r="F11" s="32">
        <f>E11/SUM(M$1:Q$1)</f>
        <v>0.5</v>
      </c>
      <c r="G11" s="31">
        <f>R$1*(IF(R11=_meta!$A$3,1,IF(R11=_meta!$A$2,0.5)))+S$1*(IF(S11=_meta!$A$3,1,IF(S11=_meta!$A$2,0.5)))</f>
        <v>5</v>
      </c>
      <c r="H11" s="56">
        <f>G11/SUM(R$1:T$1)</f>
        <v>0.7142857142857143</v>
      </c>
      <c r="I11" s="31">
        <f>U$1*(IF(U11=_meta!$A$3,1,IF(U11=_meta!$A$2,0.5)))+V$1*(IF(V11=_meta!$A$3,1,IF(V11=_meta!$A$2,0.5)))+W$1*(IF(W11=_meta!$A$3,1,IF(W11=_meta!$A$2,0.5)))+X$1*(IF(X11=_meta!$A$3,1,IF(X11=_meta!$A$2,0.5)))+Y$1*(IF(Y11=_meta!$A$3,1,IF(Y11=_meta!$A$2,0.5)))+Z$1*(IF(Z11=_meta!$A$3,1,IF(Z11=_meta!$A$2,0.5)))+AA$1*(IF(AA11=_meta!$A$3,1,IF(AA11=_meta!$A$2,0.5)))+AB$1*(IF(AB11=_meta!$A$3,1,IF(AB11=_meta!$A$2,0.5)))+AC$1*(IF(AC11=_meta!$A$3,1,IF(AC11=_meta!$A$2,0.5)))</f>
        <v>30</v>
      </c>
      <c r="J11" s="56">
        <f>I11/SUM(U$1:AD$1)</f>
        <v>1</v>
      </c>
      <c r="K11" s="31">
        <f>AE$1*(IF(AE11=_meta!$A$3,1,IF(AE11=_meta!$A$2,0.5)))+AF$1*(IF(AF11=_meta!$A$3,1,IF(AF11=_meta!$A$2,0.5)))</f>
        <v>2</v>
      </c>
      <c r="L11" s="33">
        <f>K11/SUM(AE$1:AG$1)</f>
        <v>1</v>
      </c>
      <c r="M11" s="13">
        <v>25</v>
      </c>
      <c r="N11" s="29">
        <f>1-M11/Annotation!$C$2</f>
        <v>0.9285714285714286</v>
      </c>
      <c r="O11" s="17" t="s">
        <v>59</v>
      </c>
      <c r="P11" s="17" t="s">
        <v>59</v>
      </c>
      <c r="R11" s="25" t="s">
        <v>64</v>
      </c>
      <c r="S11" s="17" t="s">
        <v>59</v>
      </c>
      <c r="U11" s="25" t="s">
        <v>59</v>
      </c>
      <c r="V11" s="17" t="s">
        <v>59</v>
      </c>
      <c r="W11" s="28" t="s">
        <v>59</v>
      </c>
      <c r="X11" s="17" t="s">
        <v>59</v>
      </c>
      <c r="Y11" s="17" t="s">
        <v>59</v>
      </c>
      <c r="Z11" s="17" t="s">
        <v>59</v>
      </c>
      <c r="AA11" s="17" t="s">
        <v>59</v>
      </c>
      <c r="AB11" s="17" t="s">
        <v>59</v>
      </c>
      <c r="AC11" s="17" t="s">
        <v>59</v>
      </c>
      <c r="AE11" s="25" t="s">
        <v>59</v>
      </c>
      <c r="AF11" s="17" t="s">
        <v>59</v>
      </c>
    </row>
    <row r="12" spans="1:33" x14ac:dyDescent="0.25">
      <c r="A12" s="42" t="s">
        <v>133</v>
      </c>
      <c r="B12" s="43" t="s">
        <v>134</v>
      </c>
      <c r="C12" s="23" t="s">
        <v>96</v>
      </c>
      <c r="D12" s="15">
        <f>(E12+G12+I12+K12)/SUM(M$1:AG$1)</f>
        <v>0.76229508196721307</v>
      </c>
      <c r="E12" s="26">
        <f>M$1*(IF(M12&lt;_meta!$A$5,0.25,0) + IF(M12&lt;_meta!$A$6,0.25,0)+IF(M12&lt;_meta!$A$7,0.5,0))+O$1*(IF(O12=_meta!$A$4,1,IF(O12=_meta!$A$3,0.5)))+P$1*(IF(P12=_meta!$A$4,1,IF(P12=_meta!$A$3,0.5)))</f>
        <v>11</v>
      </c>
      <c r="F12" s="14">
        <f>E12/SUM(M$1:Q$1)</f>
        <v>0.5</v>
      </c>
      <c r="G12" s="26">
        <f>R$1*(IF(R12=_meta!$A$3,1,IF(R12=_meta!$A$2,0.5)))+S$1*(IF(S12=_meta!$A$3,1,IF(S12=_meta!$A$2,0.5)))</f>
        <v>5</v>
      </c>
      <c r="H12" s="57">
        <f>G12/SUM(R$1:T$1)</f>
        <v>0.7142857142857143</v>
      </c>
      <c r="I12" s="26">
        <f>U$1*(IF(U12=_meta!$A$3,1,IF(U12=_meta!$A$2,0.5)))+V$1*(IF(V12=_meta!$A$3,1,IF(V12=_meta!$A$2,0.5)))+W$1*(IF(W12=_meta!$A$3,1,IF(W12=_meta!$A$2,0.5)))+X$1*(IF(X12=_meta!$A$3,1,IF(X12=_meta!$A$2,0.5)))+Y$1*(IF(Y12=_meta!$A$3,1,IF(Y12=_meta!$A$2,0.5)))+Z$1*(IF(Z12=_meta!$A$3,1,IF(Z12=_meta!$A$2,0.5)))+AA$1*(IF(AA12=_meta!$A$3,1,IF(AA12=_meta!$A$2,0.5)))+AB$1*(IF(AB12=_meta!$A$3,1,IF(AB12=_meta!$A$2,0.5)))+AC$1*(IF(AC12=_meta!$A$3,1,IF(AC12=_meta!$A$2,0.5)))</f>
        <v>28.5</v>
      </c>
      <c r="J12" s="57">
        <f>I12/SUM(U$1:AD$1)</f>
        <v>0.95</v>
      </c>
      <c r="K12" s="26">
        <f>AE$1*(IF(AE12=_meta!$A$3,1,IF(AE12=_meta!$A$2,0.5)))+AF$1*(IF(AF12=_meta!$A$3,1,IF(AF12=_meta!$A$2,0.5)))</f>
        <v>2</v>
      </c>
      <c r="L12" s="16">
        <f>K12/SUM(AE$1:AG$1)</f>
        <v>1</v>
      </c>
      <c r="M12" s="83">
        <v>29</v>
      </c>
      <c r="N12" s="29">
        <f>1-M12/Annotation!$C$2</f>
        <v>0.91714285714285715</v>
      </c>
      <c r="O12" s="28" t="s">
        <v>60</v>
      </c>
      <c r="P12" s="28" t="s">
        <v>64</v>
      </c>
      <c r="Q12" s="24" t="s">
        <v>136</v>
      </c>
      <c r="R12" s="25" t="s">
        <v>64</v>
      </c>
      <c r="S12" s="28" t="s">
        <v>59</v>
      </c>
      <c r="U12" s="84" t="s">
        <v>76</v>
      </c>
      <c r="V12" s="28" t="s">
        <v>64</v>
      </c>
      <c r="W12" s="28" t="s">
        <v>59</v>
      </c>
      <c r="X12" s="28" t="s">
        <v>59</v>
      </c>
      <c r="Y12" s="28" t="s">
        <v>59</v>
      </c>
      <c r="Z12" s="28" t="s">
        <v>59</v>
      </c>
      <c r="AA12" s="28" t="s">
        <v>59</v>
      </c>
      <c r="AB12" s="28" t="s">
        <v>59</v>
      </c>
      <c r="AC12" s="28" t="s">
        <v>59</v>
      </c>
      <c r="AD12" s="24" t="s">
        <v>137</v>
      </c>
      <c r="AE12" s="25" t="s">
        <v>59</v>
      </c>
      <c r="AF12" s="28" t="s">
        <v>59</v>
      </c>
      <c r="AG12" s="24" t="s">
        <v>135</v>
      </c>
    </row>
    <row r="13" spans="1:33" x14ac:dyDescent="0.25">
      <c r="A13" s="42" t="s">
        <v>27</v>
      </c>
      <c r="B13" s="43" t="s">
        <v>43</v>
      </c>
      <c r="C13" s="23" t="s">
        <v>96</v>
      </c>
      <c r="D13" s="15">
        <f>(E13+G13+I13+K13)/SUM(M$1:AG$1)</f>
        <v>0.70491803278688525</v>
      </c>
      <c r="E13" s="26">
        <f>M$1*(IF(M13&lt;_meta!$A$5,0.25,0) + IF(M13&lt;_meta!$A$6,0.25,0)+IF(M13&lt;_meta!$A$7,0.5,0))+O$1*(IF(O13=_meta!$A$4,1,IF(O13=_meta!$A$3,0.5)))+P$1*(IF(P13=_meta!$A$4,1,IF(P13=_meta!$A$3,0.5)))</f>
        <v>11</v>
      </c>
      <c r="F13" s="14">
        <f>E13/SUM(M$1:Q$1)</f>
        <v>0.5</v>
      </c>
      <c r="G13" s="26">
        <f>R$1*(IF(R13=_meta!$A$3,1,IF(R13=_meta!$A$2,0.5)))+S$1*(IF(S13=_meta!$A$3,1,IF(S13=_meta!$A$2,0.5)))</f>
        <v>5</v>
      </c>
      <c r="H13" s="57">
        <f>G13/SUM(R$1:T$1)</f>
        <v>0.7142857142857143</v>
      </c>
      <c r="I13" s="26">
        <f>U$1*(IF(U13=_meta!$A$3,1,IF(U13=_meta!$A$2,0.5)))+V$1*(IF(V13=_meta!$A$3,1,IF(V13=_meta!$A$2,0.5)))+W$1*(IF(W13=_meta!$A$3,1,IF(W13=_meta!$A$2,0.5)))+X$1*(IF(X13=_meta!$A$3,1,IF(X13=_meta!$A$2,0.5)))+Y$1*(IF(Y13=_meta!$A$3,1,IF(Y13=_meta!$A$2,0.5)))+Z$1*(IF(Z13=_meta!$A$3,1,IF(Z13=_meta!$A$2,0.5)))+AA$1*(IF(AA13=_meta!$A$3,1,IF(AA13=_meta!$A$2,0.5)))+AB$1*(IF(AB13=_meta!$A$3,1,IF(AB13=_meta!$A$2,0.5)))+AC$1*(IF(AC13=_meta!$A$3,1,IF(AC13=_meta!$A$2,0.5)))</f>
        <v>25</v>
      </c>
      <c r="J13" s="57">
        <f>I13/SUM(U$1:AD$1)</f>
        <v>0.83333333333333337</v>
      </c>
      <c r="K13" s="26">
        <f>AE$1*(IF(AE13=_meta!$A$3,1,IF(AE13=_meta!$A$2,0.5)))+AF$1*(IF(AF13=_meta!$A$3,1,IF(AF13=_meta!$A$2,0.5)))</f>
        <v>2</v>
      </c>
      <c r="L13" s="16">
        <f>K13/SUM(AE$1:AG$1)</f>
        <v>1</v>
      </c>
      <c r="M13" s="13">
        <v>35</v>
      </c>
      <c r="N13" s="29">
        <f>1-M13/Annotation!$C$2</f>
        <v>0.9</v>
      </c>
      <c r="O13" s="17" t="s">
        <v>59</v>
      </c>
      <c r="P13" s="17" t="s">
        <v>59</v>
      </c>
      <c r="R13" s="25" t="s">
        <v>64</v>
      </c>
      <c r="S13" s="17" t="s">
        <v>59</v>
      </c>
      <c r="U13" s="25" t="s">
        <v>59</v>
      </c>
      <c r="V13" s="17" t="s">
        <v>59</v>
      </c>
      <c r="W13" s="28" t="s">
        <v>76</v>
      </c>
      <c r="X13" s="17" t="s">
        <v>59</v>
      </c>
      <c r="Y13" s="17" t="s">
        <v>59</v>
      </c>
      <c r="Z13" s="17" t="s">
        <v>59</v>
      </c>
      <c r="AA13" s="17" t="s">
        <v>59</v>
      </c>
      <c r="AB13" s="17" t="s">
        <v>59</v>
      </c>
      <c r="AC13" s="17" t="s">
        <v>59</v>
      </c>
      <c r="AD13" s="24" t="s">
        <v>124</v>
      </c>
      <c r="AE13" s="25" t="s">
        <v>59</v>
      </c>
      <c r="AF13" s="17" t="s">
        <v>59</v>
      </c>
      <c r="AG13" s="24" t="s">
        <v>81</v>
      </c>
    </row>
    <row r="14" spans="1:33" x14ac:dyDescent="0.25">
      <c r="A14" s="42" t="s">
        <v>118</v>
      </c>
      <c r="B14" s="43" t="s">
        <v>119</v>
      </c>
      <c r="C14" s="23" t="s">
        <v>96</v>
      </c>
      <c r="D14" s="15">
        <f>(E14+G14+I14+K14)/SUM(M$1:AG$1)</f>
        <v>0.63934426229508201</v>
      </c>
      <c r="E14" s="26">
        <f>M$1*(IF(M14&lt;_meta!$A$5,0.25,0) + IF(M14&lt;_meta!$A$6,0.25,0)+IF(M14&lt;_meta!$A$7,0.5,0))+O$1*(IF(O14=_meta!$A$4,1,IF(O14=_meta!$A$3,0.5)))+P$1*(IF(P14=_meta!$A$4,1,IF(P14=_meta!$A$3,0.5)))</f>
        <v>21.5</v>
      </c>
      <c r="F14" s="14">
        <f>E14/SUM(M$1:Q$1)</f>
        <v>0.97727272727272729</v>
      </c>
      <c r="G14" s="26">
        <f>R$1*(IF(R14=_meta!$A$3,1,IF(R14=_meta!$A$2,0.5)))+S$1*(IF(S14=_meta!$A$3,1,IF(S14=_meta!$A$2,0.5)))</f>
        <v>0</v>
      </c>
      <c r="H14" s="57">
        <f>G14/SUM(R$1:T$1)</f>
        <v>0</v>
      </c>
      <c r="I14" s="26">
        <f>U$1*(IF(U14=_meta!$A$3,1,IF(U14=_meta!$A$2,0.5)))+V$1*(IF(V14=_meta!$A$3,1,IF(V14=_meta!$A$2,0.5)))+W$1*(IF(W14=_meta!$A$3,1,IF(W14=_meta!$A$2,0.5)))+X$1*(IF(X14=_meta!$A$3,1,IF(X14=_meta!$A$2,0.5)))+Y$1*(IF(Y14=_meta!$A$3,1,IF(Y14=_meta!$A$2,0.5)))+Z$1*(IF(Z14=_meta!$A$3,1,IF(Z14=_meta!$A$2,0.5)))+AA$1*(IF(AA14=_meta!$A$3,1,IF(AA14=_meta!$A$2,0.5)))+AB$1*(IF(AB14=_meta!$A$3,1,IF(AB14=_meta!$A$2,0.5)))+AC$1*(IF(AC14=_meta!$A$3,1,IF(AC14=_meta!$A$2,0.5)))</f>
        <v>16</v>
      </c>
      <c r="J14" s="57">
        <f>I14/SUM(U$1:AD$1)</f>
        <v>0.53333333333333333</v>
      </c>
      <c r="K14" s="26">
        <f>AE$1*(IF(AE14=_meta!$A$3,1,IF(AE14=_meta!$A$2,0.5)))+AF$1*(IF(AF14=_meta!$A$3,1,IF(AF14=_meta!$A$2,0.5)))</f>
        <v>1.5</v>
      </c>
      <c r="L14" s="16">
        <f>K14/SUM(AE$1:AG$1)</f>
        <v>0.75</v>
      </c>
      <c r="M14" s="13">
        <v>15</v>
      </c>
      <c r="N14" s="29">
        <f>1-M14/Annotation!$C$2</f>
        <v>0.95714285714285718</v>
      </c>
      <c r="O14" s="28" t="s">
        <v>60</v>
      </c>
      <c r="P14" s="28" t="s">
        <v>59</v>
      </c>
      <c r="Q14" s="24" t="s">
        <v>120</v>
      </c>
      <c r="R14" s="25" t="s">
        <v>64</v>
      </c>
      <c r="S14" s="28" t="s">
        <v>64</v>
      </c>
      <c r="U14" s="25" t="s">
        <v>64</v>
      </c>
      <c r="V14" s="28" t="s">
        <v>64</v>
      </c>
      <c r="W14" s="28" t="s">
        <v>59</v>
      </c>
      <c r="X14" s="28" t="s">
        <v>64</v>
      </c>
      <c r="Y14" s="28" t="s">
        <v>64</v>
      </c>
      <c r="Z14" s="28" t="s">
        <v>59</v>
      </c>
      <c r="AA14" s="28" t="s">
        <v>64</v>
      </c>
      <c r="AB14" s="28" t="s">
        <v>64</v>
      </c>
      <c r="AC14" s="28" t="s">
        <v>59</v>
      </c>
      <c r="AE14" s="25" t="s">
        <v>59</v>
      </c>
      <c r="AF14" s="28" t="s">
        <v>76</v>
      </c>
      <c r="AG14" s="24" t="s">
        <v>121</v>
      </c>
    </row>
    <row r="15" spans="1:33" x14ac:dyDescent="0.25">
      <c r="A15" s="42" t="s">
        <v>14</v>
      </c>
      <c r="B15" s="43" t="s">
        <v>35</v>
      </c>
      <c r="C15" s="23" t="s">
        <v>58</v>
      </c>
      <c r="D15" s="15">
        <f>(E15+G15+I15+K15)/SUM(M$1:AG$1)</f>
        <v>0.53278688524590168</v>
      </c>
      <c r="E15" s="26">
        <f>M$1*(IF(M15&lt;_meta!$A$5,0.25,0) + IF(M15&lt;_meta!$A$6,0.25,0)+IF(M15&lt;_meta!$A$7,0.5,0))+O$1*(IF(O15=_meta!$A$4,1,IF(O15=_meta!$A$3,0.5)))+P$1*(IF(P15=_meta!$A$4,1,IF(P15=_meta!$A$3,0.5)))</f>
        <v>10.5</v>
      </c>
      <c r="F15" s="14">
        <f>E15/SUM(M$1:Q$1)</f>
        <v>0.47727272727272729</v>
      </c>
      <c r="G15" s="26">
        <f>R$1*(IF(R15=_meta!$A$3,1,IF(R15=_meta!$A$2,0.5)))+S$1*(IF(S15=_meta!$A$3,1,IF(S15=_meta!$A$2,0.5)))</f>
        <v>5</v>
      </c>
      <c r="H15" s="57">
        <f>G15/SUM(R$1:T$1)</f>
        <v>0.7142857142857143</v>
      </c>
      <c r="I15" s="26">
        <f>U$1*(IF(U15=_meta!$A$3,1,IF(U15=_meta!$A$2,0.5)))+V$1*(IF(V15=_meta!$A$3,1,IF(V15=_meta!$A$2,0.5)))+W$1*(IF(W15=_meta!$A$3,1,IF(W15=_meta!$A$2,0.5)))+X$1*(IF(X15=_meta!$A$3,1,IF(X15=_meta!$A$2,0.5)))+Y$1*(IF(Y15=_meta!$A$3,1,IF(Y15=_meta!$A$2,0.5)))+Z$1*(IF(Z15=_meta!$A$3,1,IF(Z15=_meta!$A$2,0.5)))+AA$1*(IF(AA15=_meta!$A$3,1,IF(AA15=_meta!$A$2,0.5)))+AB$1*(IF(AB15=_meta!$A$3,1,IF(AB15=_meta!$A$2,0.5)))+AC$1*(IF(AC15=_meta!$A$3,1,IF(AC15=_meta!$A$2,0.5)))</f>
        <v>15</v>
      </c>
      <c r="J15" s="57">
        <f>I15/SUM(U$1:AD$1)</f>
        <v>0.5</v>
      </c>
      <c r="K15" s="26">
        <f>AE$1*(IF(AE15=_meta!$A$3,1,IF(AE15=_meta!$A$2,0.5)))+AF$1*(IF(AF15=_meta!$A$3,1,IF(AF15=_meta!$A$2,0.5)))</f>
        <v>2</v>
      </c>
      <c r="L15" s="16">
        <f>K15/SUM(AE$1:AG$1)</f>
        <v>1</v>
      </c>
      <c r="M15" s="13">
        <v>25</v>
      </c>
      <c r="N15" s="29">
        <f>1-M15/Annotation!$C$2</f>
        <v>0.9285714285714286</v>
      </c>
      <c r="O15" s="17" t="s">
        <v>59</v>
      </c>
      <c r="P15" s="17" t="s">
        <v>64</v>
      </c>
      <c r="R15" s="25" t="s">
        <v>64</v>
      </c>
      <c r="S15" s="17" t="s">
        <v>59</v>
      </c>
      <c r="U15" s="25" t="s">
        <v>64</v>
      </c>
      <c r="V15" s="17" t="s">
        <v>64</v>
      </c>
      <c r="W15" s="28" t="s">
        <v>64</v>
      </c>
      <c r="X15" s="17" t="s">
        <v>59</v>
      </c>
      <c r="Y15" s="17" t="s">
        <v>59</v>
      </c>
      <c r="Z15" s="17" t="s">
        <v>64</v>
      </c>
      <c r="AA15" s="17" t="s">
        <v>59</v>
      </c>
      <c r="AB15" s="17" t="s">
        <v>59</v>
      </c>
      <c r="AC15" s="17" t="s">
        <v>59</v>
      </c>
      <c r="AE15" s="25" t="s">
        <v>59</v>
      </c>
      <c r="AF15" s="17" t="s">
        <v>59</v>
      </c>
      <c r="AG15" s="24" t="s">
        <v>87</v>
      </c>
    </row>
    <row r="16" spans="1:33" x14ac:dyDescent="0.25">
      <c r="A16" s="42" t="s">
        <v>25</v>
      </c>
      <c r="B16" s="43" t="s">
        <v>26</v>
      </c>
      <c r="C16" s="23" t="s">
        <v>96</v>
      </c>
      <c r="D16" s="15">
        <f>(E16+G16+I16+K16)/SUM(M$1:AG$1)</f>
        <v>0.52459016393442626</v>
      </c>
      <c r="E16" s="26">
        <f>M$1*(IF(M16&lt;_meta!$A$5,0.25,0) + IF(M16&lt;_meta!$A$6,0.25,0)+IF(M16&lt;_meta!$A$7,0.5,0))+O$1*(IF(O16=_meta!$A$4,1,IF(O16=_meta!$A$3,0.5)))+P$1*(IF(P16=_meta!$A$4,1,IF(P16=_meta!$A$3,0.5)))</f>
        <v>11</v>
      </c>
      <c r="F16" s="14">
        <f>E16/SUM(M$1:Q$1)</f>
        <v>0.5</v>
      </c>
      <c r="G16" s="26">
        <f>R$1*(IF(R16=_meta!$A$3,1,IF(R16=_meta!$A$2,0.5)))+S$1*(IF(S16=_meta!$A$3,1,IF(S16=_meta!$A$2,0.5)))</f>
        <v>5</v>
      </c>
      <c r="H16" s="57">
        <f>G16/SUM(R$1:T$1)</f>
        <v>0.7142857142857143</v>
      </c>
      <c r="I16" s="26">
        <f>U$1*(IF(U16=_meta!$A$3,1,IF(U16=_meta!$A$2,0.5)))+V$1*(IF(V16=_meta!$A$3,1,IF(V16=_meta!$A$2,0.5)))+W$1*(IF(W16=_meta!$A$3,1,IF(W16=_meta!$A$2,0.5)))+X$1*(IF(X16=_meta!$A$3,1,IF(X16=_meta!$A$2,0.5)))+Y$1*(IF(Y16=_meta!$A$3,1,IF(Y16=_meta!$A$2,0.5)))+Z$1*(IF(Z16=_meta!$A$3,1,IF(Z16=_meta!$A$2,0.5)))+AA$1*(IF(AA16=_meta!$A$3,1,IF(AA16=_meta!$A$2,0.5)))+AB$1*(IF(AB16=_meta!$A$3,1,IF(AB16=_meta!$A$2,0.5)))+AC$1*(IF(AC16=_meta!$A$3,1,IF(AC16=_meta!$A$2,0.5)))</f>
        <v>14</v>
      </c>
      <c r="J16" s="57">
        <f>I16/SUM(U$1:AD$1)</f>
        <v>0.46666666666666667</v>
      </c>
      <c r="K16" s="26">
        <f>AE$1*(IF(AE16=_meta!$A$3,1,IF(AE16=_meta!$A$2,0.5)))+AF$1*(IF(AF16=_meta!$A$3,1,IF(AF16=_meta!$A$2,0.5)))</f>
        <v>2</v>
      </c>
      <c r="L16" s="16">
        <f>K16/SUM(AE$1:AG$1)</f>
        <v>1</v>
      </c>
      <c r="M16" s="13">
        <v>25</v>
      </c>
      <c r="N16" s="29">
        <f>1-M16/Annotation!$C$2</f>
        <v>0.9285714285714286</v>
      </c>
      <c r="O16" s="17" t="s">
        <v>59</v>
      </c>
      <c r="P16" s="17" t="s">
        <v>59</v>
      </c>
      <c r="R16" s="25" t="s">
        <v>64</v>
      </c>
      <c r="S16" s="17" t="s">
        <v>59</v>
      </c>
      <c r="U16" s="25" t="s">
        <v>59</v>
      </c>
      <c r="V16" s="17" t="s">
        <v>59</v>
      </c>
      <c r="W16" s="28" t="s">
        <v>64</v>
      </c>
      <c r="X16" s="17" t="s">
        <v>64</v>
      </c>
      <c r="Y16" s="17" t="s">
        <v>76</v>
      </c>
      <c r="Z16" s="17" t="s">
        <v>76</v>
      </c>
      <c r="AA16" s="17" t="s">
        <v>59</v>
      </c>
      <c r="AB16" s="17" t="s">
        <v>59</v>
      </c>
      <c r="AC16" s="17" t="s">
        <v>59</v>
      </c>
      <c r="AD16" s="24" t="s">
        <v>75</v>
      </c>
      <c r="AE16" s="25" t="s">
        <v>59</v>
      </c>
      <c r="AF16" s="17" t="s">
        <v>59</v>
      </c>
      <c r="AG16" s="24" t="s">
        <v>47</v>
      </c>
    </row>
    <row r="17" spans="1:33" x14ac:dyDescent="0.25">
      <c r="A17" s="42" t="s">
        <v>98</v>
      </c>
      <c r="B17" s="43" t="s">
        <v>29</v>
      </c>
      <c r="C17" s="23" t="s">
        <v>93</v>
      </c>
      <c r="D17" s="15">
        <f>(E17+G17+I17+K17)/SUM(M$1:AG$1)</f>
        <v>0.47540983606557374</v>
      </c>
      <c r="E17" s="26">
        <f>M$1*(IF(M17&lt;_meta!$A$5,0.25,0) + IF(M17&lt;_meta!$A$6,0.25,0)+IF(M17&lt;_meta!$A$7,0.5,0))+O$1*(IF(O17=_meta!$A$4,1,IF(O17=_meta!$A$3,0.5)))+P$1*(IF(P17=_meta!$A$4,1,IF(P17=_meta!$A$3,0.5)))</f>
        <v>21</v>
      </c>
      <c r="F17" s="14">
        <f>E17/SUM(M$1:Q$1)</f>
        <v>0.95454545454545459</v>
      </c>
      <c r="G17" s="26">
        <f>R$1*(IF(R17=_meta!$A$3,1,IF(R17=_meta!$A$2,0.5)))+S$1*(IF(S17=_meta!$A$3,1,IF(S17=_meta!$A$2,0.5)))</f>
        <v>0</v>
      </c>
      <c r="H17" s="57">
        <f>G17/SUM(R$1:T$1)</f>
        <v>0</v>
      </c>
      <c r="I17" s="26">
        <f>U$1*(IF(U17=_meta!$A$3,1,IF(U17=_meta!$A$2,0.5)))+V$1*(IF(V17=_meta!$A$3,1,IF(V17=_meta!$A$2,0.5)))+W$1*(IF(W17=_meta!$A$3,1,IF(W17=_meta!$A$2,0.5)))+X$1*(IF(X17=_meta!$A$3,1,IF(X17=_meta!$A$2,0.5)))+Y$1*(IF(Y17=_meta!$A$3,1,IF(Y17=_meta!$A$2,0.5)))+Z$1*(IF(Z17=_meta!$A$3,1,IF(Z17=_meta!$A$2,0.5)))+AA$1*(IF(AA17=_meta!$A$3,1,IF(AA17=_meta!$A$2,0.5)))+AB$1*(IF(AB17=_meta!$A$3,1,IF(AB17=_meta!$A$2,0.5)))+AC$1*(IF(AC17=_meta!$A$3,1,IF(AC17=_meta!$A$2,0.5)))</f>
        <v>6</v>
      </c>
      <c r="J17" s="57">
        <f>I17/SUM(U$1:AD$1)</f>
        <v>0.2</v>
      </c>
      <c r="K17" s="26">
        <f>AE$1*(IF(AE17=_meta!$A$3,1,IF(AE17=_meta!$A$2,0.5)))+AF$1*(IF(AF17=_meta!$A$3,1,IF(AF17=_meta!$A$2,0.5)))</f>
        <v>2</v>
      </c>
      <c r="L17" s="16">
        <f>K17/SUM(AE$1:AG$1)</f>
        <v>1</v>
      </c>
      <c r="M17" s="13">
        <v>11</v>
      </c>
      <c r="N17" s="29">
        <f>1-M17/Annotation!$C$2</f>
        <v>0.96857142857142853</v>
      </c>
      <c r="O17" s="17" t="s">
        <v>60</v>
      </c>
      <c r="P17" s="17" t="s">
        <v>64</v>
      </c>
      <c r="Q17" s="24" t="s">
        <v>44</v>
      </c>
      <c r="R17" s="25" t="s">
        <v>64</v>
      </c>
      <c r="S17" s="17" t="s">
        <v>64</v>
      </c>
      <c r="U17" s="25" t="s">
        <v>64</v>
      </c>
      <c r="V17" s="17" t="s">
        <v>64</v>
      </c>
      <c r="W17" s="28" t="s">
        <v>64</v>
      </c>
      <c r="X17" s="17" t="s">
        <v>64</v>
      </c>
      <c r="Y17" s="17" t="s">
        <v>64</v>
      </c>
      <c r="Z17" s="17" t="s">
        <v>59</v>
      </c>
      <c r="AA17" s="17" t="s">
        <v>64</v>
      </c>
      <c r="AB17" s="17" t="s">
        <v>64</v>
      </c>
      <c r="AC17" s="17" t="s">
        <v>59</v>
      </c>
      <c r="AE17" s="25" t="s">
        <v>59</v>
      </c>
      <c r="AF17" s="17" t="s">
        <v>59</v>
      </c>
      <c r="AG17" s="24" t="s">
        <v>105</v>
      </c>
    </row>
    <row r="18" spans="1:33" x14ac:dyDescent="0.25">
      <c r="A18" s="42" t="s">
        <v>17</v>
      </c>
      <c r="B18" s="43" t="s">
        <v>38</v>
      </c>
      <c r="C18" s="23" t="s">
        <v>58</v>
      </c>
      <c r="D18" s="15">
        <f>(E18+G18+I18+K18)/SUM(M$1:AG$1)</f>
        <v>0.46721311475409838</v>
      </c>
      <c r="E18" s="26">
        <f>M$1*(IF(M18&lt;_meta!$A$5,0.25,0) + IF(M18&lt;_meta!$A$6,0.25,0)+IF(M18&lt;_meta!$A$7,0.5,0))+O$1*(IF(O18=_meta!$A$4,1,IF(O18=_meta!$A$3,0.5)))+P$1*(IF(P18=_meta!$A$4,1,IF(P18=_meta!$A$3,0.5)))</f>
        <v>0.5</v>
      </c>
      <c r="F18" s="14">
        <f>E18/SUM(M$1:Q$1)</f>
        <v>2.2727272727272728E-2</v>
      </c>
      <c r="G18" s="26">
        <f>R$1*(IF(R18=_meta!$A$3,1,IF(R18=_meta!$A$2,0.5)))+S$1*(IF(S18=_meta!$A$3,1,IF(S18=_meta!$A$2,0.5)))</f>
        <v>5</v>
      </c>
      <c r="H18" s="57">
        <f>G18/SUM(R$1:T$1)</f>
        <v>0.7142857142857143</v>
      </c>
      <c r="I18" s="26">
        <f>U$1*(IF(U18=_meta!$A$3,1,IF(U18=_meta!$A$2,0.5)))+V$1*(IF(V18=_meta!$A$3,1,IF(V18=_meta!$A$2,0.5)))+W$1*(IF(W18=_meta!$A$3,1,IF(W18=_meta!$A$2,0.5)))+X$1*(IF(X18=_meta!$A$3,1,IF(X18=_meta!$A$2,0.5)))+Y$1*(IF(Y18=_meta!$A$3,1,IF(Y18=_meta!$A$2,0.5)))+Z$1*(IF(Z18=_meta!$A$3,1,IF(Z18=_meta!$A$2,0.5)))+AA$1*(IF(AA18=_meta!$A$3,1,IF(AA18=_meta!$A$2,0.5)))+AB$1*(IF(AB18=_meta!$A$3,1,IF(AB18=_meta!$A$2,0.5)))+AC$1*(IF(AC18=_meta!$A$3,1,IF(AC18=_meta!$A$2,0.5)))</f>
        <v>21</v>
      </c>
      <c r="J18" s="57">
        <f>I18/SUM(U$1:AD$1)</f>
        <v>0.7</v>
      </c>
      <c r="K18" s="26">
        <f>AE$1*(IF(AE18=_meta!$A$3,1,IF(AE18=_meta!$A$2,0.5)))+AF$1*(IF(AF18=_meta!$A$3,1,IF(AF18=_meta!$A$2,0.5)))</f>
        <v>2</v>
      </c>
      <c r="L18" s="16">
        <f>K18/SUM(AE$1:AG$1)</f>
        <v>1</v>
      </c>
      <c r="M18" s="13">
        <v>550</v>
      </c>
      <c r="N18" s="29">
        <f>1-M18/Annotation!$C$2</f>
        <v>-0.5714285714285714</v>
      </c>
      <c r="O18" s="17" t="s">
        <v>64</v>
      </c>
      <c r="P18" s="17" t="s">
        <v>59</v>
      </c>
      <c r="Q18" s="24" t="s">
        <v>53</v>
      </c>
      <c r="R18" s="25" t="s">
        <v>64</v>
      </c>
      <c r="S18" s="17" t="s">
        <v>59</v>
      </c>
      <c r="U18" s="25" t="s">
        <v>59</v>
      </c>
      <c r="V18" s="17" t="s">
        <v>59</v>
      </c>
      <c r="W18" s="28" t="s">
        <v>59</v>
      </c>
      <c r="X18" s="17" t="s">
        <v>59</v>
      </c>
      <c r="Y18" s="17" t="s">
        <v>59</v>
      </c>
      <c r="Z18" s="17" t="s">
        <v>59</v>
      </c>
      <c r="AA18" s="17" t="s">
        <v>64</v>
      </c>
      <c r="AB18" s="17" t="s">
        <v>64</v>
      </c>
      <c r="AC18" s="17" t="s">
        <v>64</v>
      </c>
      <c r="AD18" s="24" t="s">
        <v>74</v>
      </c>
      <c r="AE18" s="25" t="s">
        <v>59</v>
      </c>
      <c r="AF18" s="17" t="s">
        <v>59</v>
      </c>
      <c r="AG18" s="24" t="s">
        <v>85</v>
      </c>
    </row>
    <row r="19" spans="1:33" x14ac:dyDescent="0.25">
      <c r="A19" s="42" t="s">
        <v>141</v>
      </c>
      <c r="B19" s="43" t="s">
        <v>138</v>
      </c>
      <c r="C19" s="23" t="s">
        <v>93</v>
      </c>
      <c r="D19" s="15">
        <f>(E19+G19+I19+K19)/SUM(M$1:AG$1)</f>
        <v>0.46721311475409838</v>
      </c>
      <c r="E19" s="26">
        <f>M$1*(IF(M19&lt;_meta!$A$5,0.25,0) + IF(M19&lt;_meta!$A$6,0.25,0)+IF(M19&lt;_meta!$A$7,0.5,0))+O$1*(IF(O19=_meta!$A$4,1,IF(O19=_meta!$A$3,0.5)))+P$1*(IF(P19=_meta!$A$4,1,IF(P19=_meta!$A$3,0.5)))</f>
        <v>21.5</v>
      </c>
      <c r="F19" s="14">
        <f>E19/SUM(M$1:Q$1)</f>
        <v>0.97727272727272729</v>
      </c>
      <c r="G19" s="26">
        <f>R$1*(IF(R19=_meta!$A$3,1,IF(R19=_meta!$A$2,0.5)))+S$1*(IF(S19=_meta!$A$3,1,IF(S19=_meta!$A$2,0.5)))</f>
        <v>0</v>
      </c>
      <c r="H19" s="57">
        <f>G19/SUM(R$1:T$1)</f>
        <v>0</v>
      </c>
      <c r="I19" s="26">
        <f>U$1*(IF(U19=_meta!$A$3,1,IF(U19=_meta!$A$2,0.5)))+V$1*(IF(V19=_meta!$A$3,1,IF(V19=_meta!$A$2,0.5)))+W$1*(IF(W19=_meta!$A$3,1,IF(W19=_meta!$A$2,0.5)))+X$1*(IF(X19=_meta!$A$3,1,IF(X19=_meta!$A$2,0.5)))+Y$1*(IF(Y19=_meta!$A$3,1,IF(Y19=_meta!$A$2,0.5)))+Z$1*(IF(Z19=_meta!$A$3,1,IF(Z19=_meta!$A$2,0.5)))+AA$1*(IF(AA19=_meta!$A$3,1,IF(AA19=_meta!$A$2,0.5)))+AB$1*(IF(AB19=_meta!$A$3,1,IF(AB19=_meta!$A$2,0.5)))+AC$1*(IF(AC19=_meta!$A$3,1,IF(AC19=_meta!$A$2,0.5)))</f>
        <v>6</v>
      </c>
      <c r="J19" s="57">
        <f>I19/SUM(U$1:AD$1)</f>
        <v>0.2</v>
      </c>
      <c r="K19" s="26">
        <f>AE$1*(IF(AE19=_meta!$A$3,1,IF(AE19=_meta!$A$2,0.5)))+AF$1*(IF(AF19=_meta!$A$3,1,IF(AF19=_meta!$A$2,0.5)))</f>
        <v>1</v>
      </c>
      <c r="L19" s="16">
        <f>K19/SUM(AE$1:AG$1)</f>
        <v>0.5</v>
      </c>
      <c r="M19" s="13">
        <v>11</v>
      </c>
      <c r="N19" s="29">
        <f>1-M19/Annotation!$C$2</f>
        <v>0.96857142857142853</v>
      </c>
      <c r="O19" s="28" t="s">
        <v>59</v>
      </c>
      <c r="P19" s="28" t="s">
        <v>60</v>
      </c>
      <c r="Q19" s="24" t="s">
        <v>142</v>
      </c>
      <c r="R19" s="25" t="s">
        <v>64</v>
      </c>
      <c r="S19" s="28" t="s">
        <v>64</v>
      </c>
      <c r="U19" s="84" t="s">
        <v>64</v>
      </c>
      <c r="V19" s="28" t="s">
        <v>64</v>
      </c>
      <c r="W19" s="28" t="s">
        <v>64</v>
      </c>
      <c r="X19" s="28" t="s">
        <v>64</v>
      </c>
      <c r="Y19" s="28" t="s">
        <v>64</v>
      </c>
      <c r="Z19" s="28" t="s">
        <v>64</v>
      </c>
      <c r="AA19" s="28" t="s">
        <v>59</v>
      </c>
      <c r="AB19" s="28" t="s">
        <v>59</v>
      </c>
      <c r="AC19" s="28" t="s">
        <v>64</v>
      </c>
      <c r="AD19" s="24" t="s">
        <v>139</v>
      </c>
      <c r="AE19" s="25" t="s">
        <v>59</v>
      </c>
      <c r="AF19" s="28" t="s">
        <v>64</v>
      </c>
      <c r="AG19" s="24" t="s">
        <v>140</v>
      </c>
    </row>
    <row r="20" spans="1:33" x14ac:dyDescent="0.25">
      <c r="A20" s="42" t="s">
        <v>6</v>
      </c>
      <c r="B20" s="41" t="s">
        <v>7</v>
      </c>
      <c r="C20" s="23" t="s">
        <v>58</v>
      </c>
      <c r="D20" s="30">
        <f>(E20+G20+I20+K20)/SUM(M$1:AG$1)</f>
        <v>0.44262295081967212</v>
      </c>
      <c r="E20" s="31">
        <f>M$1*(IF(M20&lt;_meta!$A$5,0.25,0) + IF(M20&lt;_meta!$A$6,0.25,0)+IF(M20&lt;_meta!$A$7,0.5,0))+O$1*(IF(O20=_meta!$A$4,1,IF(O20=_meta!$A$3,0.5)))+P$1*(IF(P20=_meta!$A$4,1,IF(P20=_meta!$A$3,0.5)))</f>
        <v>0.5</v>
      </c>
      <c r="F20" s="32">
        <f>E20/SUM(M$1:Q$1)</f>
        <v>2.2727272727272728E-2</v>
      </c>
      <c r="G20" s="31">
        <f>R$1*(IF(R20=_meta!$A$3,1,IF(R20=_meta!$A$2,0.5)))+S$1*(IF(S20=_meta!$A$3,1,IF(S20=_meta!$A$2,0.5)))</f>
        <v>2.5</v>
      </c>
      <c r="H20" s="56">
        <f>G20/SUM(R$1:T$1)</f>
        <v>0.35714285714285715</v>
      </c>
      <c r="I20" s="31">
        <f>U$1*(IF(U20=_meta!$A$3,1,IF(U20=_meta!$A$2,0.5)))+V$1*(IF(V20=_meta!$A$3,1,IF(V20=_meta!$A$2,0.5)))+W$1*(IF(W20=_meta!$A$3,1,IF(W20=_meta!$A$2,0.5)))+X$1*(IF(X20=_meta!$A$3,1,IF(X20=_meta!$A$2,0.5)))+Y$1*(IF(Y20=_meta!$A$3,1,IF(Y20=_meta!$A$2,0.5)))+Z$1*(IF(Z20=_meta!$A$3,1,IF(Z20=_meta!$A$2,0.5)))+AA$1*(IF(AA20=_meta!$A$3,1,IF(AA20=_meta!$A$2,0.5)))+AB$1*(IF(AB20=_meta!$A$3,1,IF(AB20=_meta!$A$2,0.5)))+AC$1*(IF(AC20=_meta!$A$3,1,IF(AC20=_meta!$A$2,0.5)))</f>
        <v>22</v>
      </c>
      <c r="J20" s="56">
        <f>I20/SUM(U$1:AD$1)</f>
        <v>0.73333333333333328</v>
      </c>
      <c r="K20" s="31">
        <f>AE$1*(IF(AE20=_meta!$A$3,1,IF(AE20=_meta!$A$2,0.5)))+AF$1*(IF(AF20=_meta!$A$3,1,IF(AF20=_meta!$A$2,0.5)))</f>
        <v>2</v>
      </c>
      <c r="L20" s="33">
        <f>K20/SUM(AE$1:AG$1)</f>
        <v>1</v>
      </c>
      <c r="M20" s="13">
        <v>750</v>
      </c>
      <c r="N20" s="29">
        <f>1-M20/Annotation!$C$2</f>
        <v>-1.1428571428571428</v>
      </c>
      <c r="O20" s="17" t="s">
        <v>64</v>
      </c>
      <c r="P20" s="17" t="s">
        <v>59</v>
      </c>
      <c r="R20" s="25" t="s">
        <v>64</v>
      </c>
      <c r="S20" s="17" t="s">
        <v>76</v>
      </c>
      <c r="T20" s="24" t="s">
        <v>106</v>
      </c>
      <c r="U20" s="25" t="s">
        <v>59</v>
      </c>
      <c r="V20" s="17" t="s">
        <v>59</v>
      </c>
      <c r="W20" s="28" t="s">
        <v>76</v>
      </c>
      <c r="X20" s="17" t="s">
        <v>59</v>
      </c>
      <c r="Y20" s="17" t="s">
        <v>59</v>
      </c>
      <c r="Z20" s="17" t="s">
        <v>59</v>
      </c>
      <c r="AA20" s="17" t="s">
        <v>59</v>
      </c>
      <c r="AB20" s="17" t="s">
        <v>59</v>
      </c>
      <c r="AC20" s="17" t="s">
        <v>64</v>
      </c>
      <c r="AD20" s="24" t="s">
        <v>123</v>
      </c>
      <c r="AE20" s="25" t="s">
        <v>59</v>
      </c>
      <c r="AF20" s="17" t="s">
        <v>59</v>
      </c>
    </row>
    <row r="21" spans="1:33" x14ac:dyDescent="0.25">
      <c r="A21" s="42" t="s">
        <v>18</v>
      </c>
      <c r="B21" s="43" t="s">
        <v>39</v>
      </c>
      <c r="C21" s="23" t="s">
        <v>96</v>
      </c>
      <c r="D21" s="15">
        <f>(E21+G21+I21+K21)/SUM(M$1:AG$1)</f>
        <v>0.44262295081967212</v>
      </c>
      <c r="E21" s="26">
        <f>M$1*(IF(M21&lt;_meta!$A$5,0.25,0) + IF(M21&lt;_meta!$A$6,0.25,0)+IF(M21&lt;_meta!$A$7,0.5,0))+O$1*(IF(O21=_meta!$A$4,1,IF(O21=_meta!$A$3,0.5)))+P$1*(IF(P21=_meta!$A$4,1,IF(P21=_meta!$A$3,0.5)))</f>
        <v>11</v>
      </c>
      <c r="F21" s="14">
        <f>E21/SUM(M$1:Q$1)</f>
        <v>0.5</v>
      </c>
      <c r="G21" s="26">
        <f>R$1*(IF(R21=_meta!$A$3,1,IF(R21=_meta!$A$2,0.5)))+S$1*(IF(S21=_meta!$A$3,1,IF(S21=_meta!$A$2,0.5)))</f>
        <v>5</v>
      </c>
      <c r="H21" s="57">
        <f>G21/SUM(R$1:T$1)</f>
        <v>0.7142857142857143</v>
      </c>
      <c r="I21" s="26">
        <f>U$1*(IF(U21=_meta!$A$3,1,IF(U21=_meta!$A$2,0.5)))+V$1*(IF(V21=_meta!$A$3,1,IF(V21=_meta!$A$2,0.5)))+W$1*(IF(W21=_meta!$A$3,1,IF(W21=_meta!$A$2,0.5)))+X$1*(IF(X21=_meta!$A$3,1,IF(X21=_meta!$A$2,0.5)))+Y$1*(IF(Y21=_meta!$A$3,1,IF(Y21=_meta!$A$2,0.5)))+Z$1*(IF(Z21=_meta!$A$3,1,IF(Z21=_meta!$A$2,0.5)))+AA$1*(IF(AA21=_meta!$A$3,1,IF(AA21=_meta!$A$2,0.5)))+AB$1*(IF(AB21=_meta!$A$3,1,IF(AB21=_meta!$A$2,0.5)))+AC$1*(IF(AC21=_meta!$A$3,1,IF(AC21=_meta!$A$2,0.5)))</f>
        <v>9</v>
      </c>
      <c r="J21" s="57">
        <f>I21/SUM(U$1:AD$1)</f>
        <v>0.3</v>
      </c>
      <c r="K21" s="26">
        <f>AE$1*(IF(AE21=_meta!$A$3,1,IF(AE21=_meta!$A$2,0.5)))+AF$1*(IF(AF21=_meta!$A$3,1,IF(AF21=_meta!$A$2,0.5)))</f>
        <v>2</v>
      </c>
      <c r="L21" s="16">
        <f>K21/SUM(AE$1:AG$1)</f>
        <v>1</v>
      </c>
      <c r="M21" s="13">
        <v>23</v>
      </c>
      <c r="N21" s="29">
        <f>1-M21/Annotation!$C$2</f>
        <v>0.93428571428571427</v>
      </c>
      <c r="O21" s="17" t="s">
        <v>60</v>
      </c>
      <c r="P21" s="17" t="s">
        <v>64</v>
      </c>
      <c r="Q21" s="24" t="s">
        <v>44</v>
      </c>
      <c r="R21" s="25" t="s">
        <v>64</v>
      </c>
      <c r="S21" s="17" t="s">
        <v>59</v>
      </c>
      <c r="U21" s="25" t="s">
        <v>64</v>
      </c>
      <c r="V21" s="17" t="s">
        <v>64</v>
      </c>
      <c r="W21" s="28" t="s">
        <v>64</v>
      </c>
      <c r="X21" s="17" t="s">
        <v>64</v>
      </c>
      <c r="Y21" s="17" t="s">
        <v>64</v>
      </c>
      <c r="Z21" s="17" t="s">
        <v>64</v>
      </c>
      <c r="AA21" s="17" t="s">
        <v>59</v>
      </c>
      <c r="AB21" s="17" t="s">
        <v>59</v>
      </c>
      <c r="AC21" s="17" t="s">
        <v>59</v>
      </c>
      <c r="AE21" s="25" t="s">
        <v>59</v>
      </c>
      <c r="AF21" s="17" t="s">
        <v>59</v>
      </c>
    </row>
    <row r="22" spans="1:33" x14ac:dyDescent="0.25">
      <c r="A22" s="42" t="s">
        <v>22</v>
      </c>
      <c r="B22" s="43" t="s">
        <v>41</v>
      </c>
      <c r="C22" s="23" t="s">
        <v>93</v>
      </c>
      <c r="D22" s="15">
        <f>(E22+G22+I22+K22)/SUM(M$1:AG$1)</f>
        <v>0.42622950819672129</v>
      </c>
      <c r="E22" s="26">
        <f>M$1*(IF(M22&lt;_meta!$A$5,0.25,0) + IF(M22&lt;_meta!$A$6,0.25,0)+IF(M22&lt;_meta!$A$7,0.5,0))+O$1*(IF(O22=_meta!$A$4,1,IF(O22=_meta!$A$3,0.5)))+P$1*(IF(P22=_meta!$A$4,1,IF(P22=_meta!$A$3,0.5)))</f>
        <v>21</v>
      </c>
      <c r="F22" s="14">
        <f>E22/SUM(M$1:Q$1)</f>
        <v>0.95454545454545459</v>
      </c>
      <c r="G22" s="26">
        <f>R$1*(IF(R22=_meta!$A$3,1,IF(R22=_meta!$A$2,0.5)))+S$1*(IF(S22=_meta!$A$3,1,IF(S22=_meta!$A$2,0.5)))</f>
        <v>0</v>
      </c>
      <c r="H22" s="57">
        <f>G22/SUM(R$1:T$1)</f>
        <v>0</v>
      </c>
      <c r="I22" s="26">
        <f>U$1*(IF(U22=_meta!$A$3,1,IF(U22=_meta!$A$2,0.5)))+V$1*(IF(V22=_meta!$A$3,1,IF(V22=_meta!$A$2,0.5)))+W$1*(IF(W22=_meta!$A$3,1,IF(W22=_meta!$A$2,0.5)))+X$1*(IF(X22=_meta!$A$3,1,IF(X22=_meta!$A$2,0.5)))+Y$1*(IF(Y22=_meta!$A$3,1,IF(Y22=_meta!$A$2,0.5)))+Z$1*(IF(Z22=_meta!$A$3,1,IF(Z22=_meta!$A$2,0.5)))+AA$1*(IF(AA22=_meta!$A$3,1,IF(AA22=_meta!$A$2,0.5)))+AB$1*(IF(AB22=_meta!$A$3,1,IF(AB22=_meta!$A$2,0.5)))+AC$1*(IF(AC22=_meta!$A$3,1,IF(AC22=_meta!$A$2,0.5)))</f>
        <v>3</v>
      </c>
      <c r="J22" s="57">
        <f>I22/SUM(U$1:AD$1)</f>
        <v>0.1</v>
      </c>
      <c r="K22" s="26">
        <f>AE$1*(IF(AE22=_meta!$A$3,1,IF(AE22=_meta!$A$2,0.5)))+AF$1*(IF(AF22=_meta!$A$3,1,IF(AF22=_meta!$A$2,0.5)))</f>
        <v>2</v>
      </c>
      <c r="L22" s="16">
        <f>K22/SUM(AE$1:AG$1)</f>
        <v>1</v>
      </c>
      <c r="M22" s="13">
        <v>9</v>
      </c>
      <c r="N22" s="29">
        <f>1-M22/Annotation!$C$2</f>
        <v>0.97428571428571431</v>
      </c>
      <c r="O22" s="17" t="s">
        <v>60</v>
      </c>
      <c r="P22" s="17" t="s">
        <v>64</v>
      </c>
      <c r="R22" s="25" t="s">
        <v>64</v>
      </c>
      <c r="S22" s="17" t="s">
        <v>64</v>
      </c>
      <c r="U22" s="25" t="s">
        <v>64</v>
      </c>
      <c r="V22" s="17" t="s">
        <v>64</v>
      </c>
      <c r="W22" s="28" t="s">
        <v>64</v>
      </c>
      <c r="X22" s="17" t="s">
        <v>64</v>
      </c>
      <c r="Y22" s="17" t="s">
        <v>64</v>
      </c>
      <c r="Z22" s="17" t="s">
        <v>64</v>
      </c>
      <c r="AA22" s="17" t="s">
        <v>64</v>
      </c>
      <c r="AB22" s="17" t="s">
        <v>64</v>
      </c>
      <c r="AC22" s="17" t="s">
        <v>59</v>
      </c>
      <c r="AE22" s="25" t="s">
        <v>59</v>
      </c>
      <c r="AF22" s="17" t="s">
        <v>59</v>
      </c>
      <c r="AG22" s="24" t="s">
        <v>82</v>
      </c>
    </row>
    <row r="23" spans="1:33" x14ac:dyDescent="0.25">
      <c r="A23" s="42" t="s">
        <v>19</v>
      </c>
      <c r="B23" s="43" t="s">
        <v>40</v>
      </c>
      <c r="C23" s="23" t="s">
        <v>93</v>
      </c>
      <c r="D23" s="15">
        <f>(E23+G23+I23+K23)/SUM(M$1:AG$1)</f>
        <v>0.42622950819672129</v>
      </c>
      <c r="E23" s="26">
        <f>M$1*(IF(M23&lt;_meta!$A$5,0.25,0) + IF(M23&lt;_meta!$A$6,0.25,0)+IF(M23&lt;_meta!$A$7,0.5,0))+O$1*(IF(O23=_meta!$A$4,1,IF(O23=_meta!$A$3,0.5)))+P$1*(IF(P23=_meta!$A$4,1,IF(P23=_meta!$A$3,0.5)))</f>
        <v>21</v>
      </c>
      <c r="F23" s="14">
        <f>E23/SUM(M$1:Q$1)</f>
        <v>0.95454545454545459</v>
      </c>
      <c r="G23" s="26">
        <f>R$1*(IF(R23=_meta!$A$3,1,IF(R23=_meta!$A$2,0.5)))+S$1*(IF(S23=_meta!$A$3,1,IF(S23=_meta!$A$2,0.5)))</f>
        <v>0</v>
      </c>
      <c r="H23" s="57">
        <f>G23/SUM(R$1:T$1)</f>
        <v>0</v>
      </c>
      <c r="I23" s="26">
        <f>U$1*(IF(U23=_meta!$A$3,1,IF(U23=_meta!$A$2,0.5)))+V$1*(IF(V23=_meta!$A$3,1,IF(V23=_meta!$A$2,0.5)))+W$1*(IF(W23=_meta!$A$3,1,IF(W23=_meta!$A$2,0.5)))+X$1*(IF(X23=_meta!$A$3,1,IF(X23=_meta!$A$2,0.5)))+Y$1*(IF(Y23=_meta!$A$3,1,IF(Y23=_meta!$A$2,0.5)))+Z$1*(IF(Z23=_meta!$A$3,1,IF(Z23=_meta!$A$2,0.5)))+AA$1*(IF(AA23=_meta!$A$3,1,IF(AA23=_meta!$A$2,0.5)))+AB$1*(IF(AB23=_meta!$A$3,1,IF(AB23=_meta!$A$2,0.5)))+AC$1*(IF(AC23=_meta!$A$3,1,IF(AC23=_meta!$A$2,0.5)))</f>
        <v>3</v>
      </c>
      <c r="J23" s="57">
        <f>I23/SUM(U$1:AD$1)</f>
        <v>0.1</v>
      </c>
      <c r="K23" s="26">
        <f>AE$1*(IF(AE23=_meta!$A$3,1,IF(AE23=_meta!$A$2,0.5)))+AF$1*(IF(AF23=_meta!$A$3,1,IF(AF23=_meta!$A$2,0.5)))</f>
        <v>2</v>
      </c>
      <c r="L23" s="16">
        <f>K23/SUM(AE$1:AG$1)</f>
        <v>1</v>
      </c>
      <c r="M23" s="13">
        <v>11</v>
      </c>
      <c r="N23" s="29">
        <f>1-M23/Annotation!$C$2</f>
        <v>0.96857142857142853</v>
      </c>
      <c r="O23" s="17" t="s">
        <v>60</v>
      </c>
      <c r="P23" s="17" t="s">
        <v>64</v>
      </c>
      <c r="Q23" s="24" t="s">
        <v>44</v>
      </c>
      <c r="R23" s="25" t="s">
        <v>64</v>
      </c>
      <c r="S23" s="17" t="s">
        <v>64</v>
      </c>
      <c r="U23" s="25" t="s">
        <v>64</v>
      </c>
      <c r="V23" s="17" t="s">
        <v>64</v>
      </c>
      <c r="W23" s="28" t="s">
        <v>64</v>
      </c>
      <c r="X23" s="17" t="s">
        <v>64</v>
      </c>
      <c r="Y23" s="17" t="s">
        <v>64</v>
      </c>
      <c r="Z23" s="17" t="s">
        <v>64</v>
      </c>
      <c r="AA23" s="17" t="s">
        <v>64</v>
      </c>
      <c r="AB23" s="17" t="s">
        <v>64</v>
      </c>
      <c r="AC23" s="17" t="s">
        <v>59</v>
      </c>
      <c r="AE23" s="25" t="s">
        <v>59</v>
      </c>
      <c r="AF23" s="17" t="s">
        <v>59</v>
      </c>
      <c r="AG23" s="24" t="s">
        <v>84</v>
      </c>
    </row>
    <row r="24" spans="1:33" x14ac:dyDescent="0.25">
      <c r="A24" s="42" t="s">
        <v>15</v>
      </c>
      <c r="B24" s="43" t="s">
        <v>36</v>
      </c>
      <c r="C24" s="23" t="s">
        <v>93</v>
      </c>
      <c r="D24" s="15">
        <f>(E24+G24+I24+K24)/SUM(M$1:AG$1)</f>
        <v>0.42622950819672129</v>
      </c>
      <c r="E24" s="26">
        <f>M$1*(IF(M24&lt;_meta!$A$5,0.25,0) + IF(M24&lt;_meta!$A$6,0.25,0)+IF(M24&lt;_meta!$A$7,0.5,0))+O$1*(IF(O24=_meta!$A$4,1,IF(O24=_meta!$A$3,0.5)))+P$1*(IF(P24=_meta!$A$4,1,IF(P24=_meta!$A$3,0.5)))</f>
        <v>21</v>
      </c>
      <c r="F24" s="14">
        <f>E24/SUM(M$1:Q$1)</f>
        <v>0.95454545454545459</v>
      </c>
      <c r="G24" s="26">
        <f>R$1*(IF(R24=_meta!$A$3,1,IF(R24=_meta!$A$2,0.5)))+S$1*(IF(S24=_meta!$A$3,1,IF(S24=_meta!$A$2,0.5)))</f>
        <v>0</v>
      </c>
      <c r="H24" s="57">
        <f>G24/SUM(R$1:T$1)</f>
        <v>0</v>
      </c>
      <c r="I24" s="26">
        <f>U$1*(IF(U24=_meta!$A$3,1,IF(U24=_meta!$A$2,0.5)))+V$1*(IF(V24=_meta!$A$3,1,IF(V24=_meta!$A$2,0.5)))+W$1*(IF(W24=_meta!$A$3,1,IF(W24=_meta!$A$2,0.5)))+X$1*(IF(X24=_meta!$A$3,1,IF(X24=_meta!$A$2,0.5)))+Y$1*(IF(Y24=_meta!$A$3,1,IF(Y24=_meta!$A$2,0.5)))+Z$1*(IF(Z24=_meta!$A$3,1,IF(Z24=_meta!$A$2,0.5)))+AA$1*(IF(AA24=_meta!$A$3,1,IF(AA24=_meta!$A$2,0.5)))+AB$1*(IF(AB24=_meta!$A$3,1,IF(AB24=_meta!$A$2,0.5)))+AC$1*(IF(AC24=_meta!$A$3,1,IF(AC24=_meta!$A$2,0.5)))</f>
        <v>3</v>
      </c>
      <c r="J24" s="57">
        <f>I24/SUM(U$1:AD$1)</f>
        <v>0.1</v>
      </c>
      <c r="K24" s="26">
        <f>AE$1*(IF(AE24=_meta!$A$3,1,IF(AE24=_meta!$A$2,0.5)))+AF$1*(IF(AF24=_meta!$A$3,1,IF(AF24=_meta!$A$2,0.5)))</f>
        <v>2</v>
      </c>
      <c r="L24" s="16">
        <f>K24/SUM(AE$1:AG$1)</f>
        <v>1</v>
      </c>
      <c r="M24" s="13">
        <v>13</v>
      </c>
      <c r="N24" s="29">
        <f>1-M24/Annotation!$C$2</f>
        <v>0.96285714285714286</v>
      </c>
      <c r="O24" s="17" t="s">
        <v>60</v>
      </c>
      <c r="P24" s="17" t="s">
        <v>64</v>
      </c>
      <c r="Q24" s="24" t="s">
        <v>44</v>
      </c>
      <c r="R24" s="25" t="s">
        <v>64</v>
      </c>
      <c r="S24" s="17" t="s">
        <v>64</v>
      </c>
      <c r="U24" s="25" t="s">
        <v>64</v>
      </c>
      <c r="V24" s="17" t="s">
        <v>64</v>
      </c>
      <c r="W24" s="28" t="s">
        <v>64</v>
      </c>
      <c r="X24" s="17" t="s">
        <v>64</v>
      </c>
      <c r="Y24" s="17" t="s">
        <v>64</v>
      </c>
      <c r="Z24" s="17" t="s">
        <v>64</v>
      </c>
      <c r="AA24" s="17" t="s">
        <v>64</v>
      </c>
      <c r="AB24" s="17" t="s">
        <v>64</v>
      </c>
      <c r="AC24" s="17" t="s">
        <v>59</v>
      </c>
      <c r="AE24" s="25" t="s">
        <v>59</v>
      </c>
      <c r="AF24" s="17" t="s">
        <v>59</v>
      </c>
      <c r="AG24" s="24" t="s">
        <v>86</v>
      </c>
    </row>
    <row r="25" spans="1:33" x14ac:dyDescent="0.25">
      <c r="A25" s="42" t="s">
        <v>16</v>
      </c>
      <c r="B25" s="43" t="s">
        <v>37</v>
      </c>
      <c r="C25" s="23" t="s">
        <v>93</v>
      </c>
      <c r="D25" s="15">
        <f>(E25+G25+I25+K25)/SUM(M$1:AG$1)</f>
        <v>0.42622950819672129</v>
      </c>
      <c r="E25" s="26">
        <f>M$1*(IF(M25&lt;_meta!$A$5,0.25,0) + IF(M25&lt;_meta!$A$6,0.25,0)+IF(M25&lt;_meta!$A$7,0.5,0))+O$1*(IF(O25=_meta!$A$4,1,IF(O25=_meta!$A$3,0.5)))+P$1*(IF(P25=_meta!$A$4,1,IF(P25=_meta!$A$3,0.5)))</f>
        <v>21</v>
      </c>
      <c r="F25" s="14">
        <f>E25/SUM(M$1:Q$1)</f>
        <v>0.95454545454545459</v>
      </c>
      <c r="G25" s="26">
        <f>R$1*(IF(R25=_meta!$A$3,1,IF(R25=_meta!$A$2,0.5)))+S$1*(IF(S25=_meta!$A$3,1,IF(S25=_meta!$A$2,0.5)))</f>
        <v>0</v>
      </c>
      <c r="H25" s="57">
        <f>G25/SUM(R$1:T$1)</f>
        <v>0</v>
      </c>
      <c r="I25" s="26">
        <f>U$1*(IF(U25=_meta!$A$3,1,IF(U25=_meta!$A$2,0.5)))+V$1*(IF(V25=_meta!$A$3,1,IF(V25=_meta!$A$2,0.5)))+W$1*(IF(W25=_meta!$A$3,1,IF(W25=_meta!$A$2,0.5)))+X$1*(IF(X25=_meta!$A$3,1,IF(X25=_meta!$A$2,0.5)))+Y$1*(IF(Y25=_meta!$A$3,1,IF(Y25=_meta!$A$2,0.5)))+Z$1*(IF(Z25=_meta!$A$3,1,IF(Z25=_meta!$A$2,0.5)))+AA$1*(IF(AA25=_meta!$A$3,1,IF(AA25=_meta!$A$2,0.5)))+AB$1*(IF(AB25=_meta!$A$3,1,IF(AB25=_meta!$A$2,0.5)))+AC$1*(IF(AC25=_meta!$A$3,1,IF(AC25=_meta!$A$2,0.5)))</f>
        <v>3</v>
      </c>
      <c r="J25" s="57">
        <f>I25/SUM(U$1:AD$1)</f>
        <v>0.1</v>
      </c>
      <c r="K25" s="26">
        <f>AE$1*(IF(AE25=_meta!$A$3,1,IF(AE25=_meta!$A$2,0.5)))+AF$1*(IF(AF25=_meta!$A$3,1,IF(AF25=_meta!$A$2,0.5)))</f>
        <v>2</v>
      </c>
      <c r="L25" s="16">
        <f>K25/SUM(AE$1:AG$1)</f>
        <v>1</v>
      </c>
      <c r="M25" s="13">
        <v>13</v>
      </c>
      <c r="N25" s="29">
        <f>1-M25/Annotation!$C$2</f>
        <v>0.96285714285714286</v>
      </c>
      <c r="O25" s="17" t="s">
        <v>60</v>
      </c>
      <c r="P25" s="17" t="s">
        <v>64</v>
      </c>
      <c r="Q25" s="24" t="s">
        <v>44</v>
      </c>
      <c r="R25" s="25" t="s">
        <v>64</v>
      </c>
      <c r="S25" s="17" t="s">
        <v>64</v>
      </c>
      <c r="U25" s="25" t="s">
        <v>64</v>
      </c>
      <c r="V25" s="17" t="s">
        <v>64</v>
      </c>
      <c r="W25" s="28" t="s">
        <v>64</v>
      </c>
      <c r="X25" s="17" t="s">
        <v>64</v>
      </c>
      <c r="Y25" s="17" t="s">
        <v>64</v>
      </c>
      <c r="Z25" s="17" t="s">
        <v>64</v>
      </c>
      <c r="AA25" s="17" t="s">
        <v>64</v>
      </c>
      <c r="AB25" s="17" t="s">
        <v>64</v>
      </c>
      <c r="AC25" s="17" t="s">
        <v>59</v>
      </c>
      <c r="AE25" s="25" t="s">
        <v>59</v>
      </c>
      <c r="AF25" s="17" t="s">
        <v>59</v>
      </c>
      <c r="AG25" s="24" t="s">
        <v>86</v>
      </c>
    </row>
    <row r="26" spans="1:33" x14ac:dyDescent="0.25">
      <c r="A26" s="42" t="s">
        <v>28</v>
      </c>
      <c r="B26" s="43" t="s">
        <v>40</v>
      </c>
      <c r="C26" s="23" t="s">
        <v>93</v>
      </c>
      <c r="D26" s="15">
        <f>(E26+G26+I26+K26)/SUM(M$1:AG$1)</f>
        <v>0.42622950819672129</v>
      </c>
      <c r="E26" s="26">
        <f>M$1*(IF(M26&lt;_meta!$A$5,0.25,0) + IF(M26&lt;_meta!$A$6,0.25,0)+IF(M26&lt;_meta!$A$7,0.5,0))+O$1*(IF(O26=_meta!$A$4,1,IF(O26=_meta!$A$3,0.5)))+P$1*(IF(P26=_meta!$A$4,1,IF(P26=_meta!$A$3,0.5)))</f>
        <v>21</v>
      </c>
      <c r="F26" s="14">
        <f>E26/SUM(M$1:Q$1)</f>
        <v>0.95454545454545459</v>
      </c>
      <c r="G26" s="26">
        <f>R$1*(IF(R26=_meta!$A$3,1,IF(R26=_meta!$A$2,0.5)))+S$1*(IF(S26=_meta!$A$3,1,IF(S26=_meta!$A$2,0.5)))</f>
        <v>0</v>
      </c>
      <c r="H26" s="57">
        <f>G26/SUM(R$1:T$1)</f>
        <v>0</v>
      </c>
      <c r="I26" s="26">
        <f>U$1*(IF(U26=_meta!$A$3,1,IF(U26=_meta!$A$2,0.5)))+V$1*(IF(V26=_meta!$A$3,1,IF(V26=_meta!$A$2,0.5)))+W$1*(IF(W26=_meta!$A$3,1,IF(W26=_meta!$A$2,0.5)))+X$1*(IF(X26=_meta!$A$3,1,IF(X26=_meta!$A$2,0.5)))+Y$1*(IF(Y26=_meta!$A$3,1,IF(Y26=_meta!$A$2,0.5)))+Z$1*(IF(Z26=_meta!$A$3,1,IF(Z26=_meta!$A$2,0.5)))+AA$1*(IF(AA26=_meta!$A$3,1,IF(AA26=_meta!$A$2,0.5)))+AB$1*(IF(AB26=_meta!$A$3,1,IF(AB26=_meta!$A$2,0.5)))+AC$1*(IF(AC26=_meta!$A$3,1,IF(AC26=_meta!$A$2,0.5)))</f>
        <v>3</v>
      </c>
      <c r="J26" s="57">
        <f>I26/SUM(U$1:AD$1)</f>
        <v>0.1</v>
      </c>
      <c r="K26" s="26">
        <f>AE$1*(IF(AE26=_meta!$A$3,1,IF(AE26=_meta!$A$2,0.5)))+AF$1*(IF(AF26=_meta!$A$3,1,IF(AF26=_meta!$A$2,0.5)))</f>
        <v>2</v>
      </c>
      <c r="L26" s="16">
        <f>K26/SUM(AE$1:AG$1)</f>
        <v>1</v>
      </c>
      <c r="M26" s="13">
        <v>15</v>
      </c>
      <c r="N26" s="29">
        <f>1-M26/Annotation!$C$2</f>
        <v>0.95714285714285718</v>
      </c>
      <c r="O26" s="17" t="s">
        <v>60</v>
      </c>
      <c r="P26" s="17" t="s">
        <v>64</v>
      </c>
      <c r="Q26" s="24" t="s">
        <v>44</v>
      </c>
      <c r="R26" s="25" t="s">
        <v>64</v>
      </c>
      <c r="S26" s="17" t="s">
        <v>64</v>
      </c>
      <c r="U26" s="25" t="s">
        <v>64</v>
      </c>
      <c r="V26" s="17" t="s">
        <v>64</v>
      </c>
      <c r="W26" s="28" t="s">
        <v>64</v>
      </c>
      <c r="X26" s="17" t="s">
        <v>64</v>
      </c>
      <c r="Y26" s="17" t="s">
        <v>64</v>
      </c>
      <c r="Z26" s="17" t="s">
        <v>64</v>
      </c>
      <c r="AA26" s="17" t="s">
        <v>64</v>
      </c>
      <c r="AB26" s="17" t="s">
        <v>64</v>
      </c>
      <c r="AC26" s="17" t="s">
        <v>59</v>
      </c>
      <c r="AE26" s="25" t="s">
        <v>59</v>
      </c>
      <c r="AF26" s="17" t="s">
        <v>59</v>
      </c>
    </row>
    <row r="27" spans="1:33" x14ac:dyDescent="0.25">
      <c r="A27" s="42" t="s">
        <v>12</v>
      </c>
      <c r="B27" s="43" t="s">
        <v>33</v>
      </c>
      <c r="C27" s="23" t="s">
        <v>58</v>
      </c>
      <c r="D27" s="15">
        <f>(E27+G27+I27+K27)/SUM(M$1:AG$1)</f>
        <v>0.36065573770491804</v>
      </c>
      <c r="E27" s="26">
        <f>M$1*(IF(M27&lt;_meta!$A$5,0.25,0) + IF(M27&lt;_meta!$A$6,0.25,0)+IF(M27&lt;_meta!$A$7,0.5,0))+O$1*(IF(O27=_meta!$A$4,1,IF(O27=_meta!$A$3,0.5)))+P$1*(IF(P27=_meta!$A$4,1,IF(P27=_meta!$A$3,0.5)))</f>
        <v>0.5</v>
      </c>
      <c r="F27" s="14">
        <f>E27/SUM(M$1:Q$1)</f>
        <v>2.2727272727272728E-2</v>
      </c>
      <c r="G27" s="26">
        <f>R$1*(IF(R27=_meta!$A$3,1,IF(R27=_meta!$A$2,0.5)))+S$1*(IF(S27=_meta!$A$3,1,IF(S27=_meta!$A$2,0.5)))</f>
        <v>0</v>
      </c>
      <c r="H27" s="57">
        <f>G27/SUM(R$1:T$1)</f>
        <v>0</v>
      </c>
      <c r="I27" s="26">
        <f>U$1*(IF(U27=_meta!$A$3,1,IF(U27=_meta!$A$2,0.5)))+V$1*(IF(V27=_meta!$A$3,1,IF(V27=_meta!$A$2,0.5)))+W$1*(IF(W27=_meta!$A$3,1,IF(W27=_meta!$A$2,0.5)))+X$1*(IF(X27=_meta!$A$3,1,IF(X27=_meta!$A$2,0.5)))+Y$1*(IF(Y27=_meta!$A$3,1,IF(Y27=_meta!$A$2,0.5)))+Z$1*(IF(Z27=_meta!$A$3,1,IF(Z27=_meta!$A$2,0.5)))+AA$1*(IF(AA27=_meta!$A$3,1,IF(AA27=_meta!$A$2,0.5)))+AB$1*(IF(AB27=_meta!$A$3,1,IF(AB27=_meta!$A$2,0.5)))+AC$1*(IF(AC27=_meta!$A$3,1,IF(AC27=_meta!$A$2,0.5)))</f>
        <v>19.5</v>
      </c>
      <c r="J27" s="57">
        <f>I27/SUM(U$1:AD$1)</f>
        <v>0.65</v>
      </c>
      <c r="K27" s="26">
        <f>AE$1*(IF(AE27=_meta!$A$3,1,IF(AE27=_meta!$A$2,0.5)))+AF$1*(IF(AF27=_meta!$A$3,1,IF(AF27=_meta!$A$2,0.5)))</f>
        <v>2</v>
      </c>
      <c r="L27" s="16">
        <f>K27/SUM(AE$1:AG$1)</f>
        <v>1</v>
      </c>
      <c r="M27" s="13">
        <v>350</v>
      </c>
      <c r="N27" s="29">
        <f>1-M27/Annotation!$C$2</f>
        <v>0</v>
      </c>
      <c r="O27" s="17" t="s">
        <v>64</v>
      </c>
      <c r="P27" s="17" t="s">
        <v>59</v>
      </c>
      <c r="R27" s="25" t="s">
        <v>64</v>
      </c>
      <c r="S27" s="17" t="s">
        <v>64</v>
      </c>
      <c r="U27" s="25" t="s">
        <v>59</v>
      </c>
      <c r="V27" s="17" t="s">
        <v>59</v>
      </c>
      <c r="W27" s="28" t="s">
        <v>59</v>
      </c>
      <c r="X27" s="17" t="s">
        <v>59</v>
      </c>
      <c r="Y27" s="17" t="s">
        <v>59</v>
      </c>
      <c r="Z27" s="17" t="s">
        <v>76</v>
      </c>
      <c r="AA27" s="17" t="s">
        <v>64</v>
      </c>
      <c r="AB27" s="17" t="s">
        <v>64</v>
      </c>
      <c r="AC27" s="17" t="s">
        <v>64</v>
      </c>
      <c r="AD27" s="24" t="s">
        <v>122</v>
      </c>
      <c r="AE27" s="25" t="s">
        <v>59</v>
      </c>
      <c r="AF27" s="17" t="s">
        <v>59</v>
      </c>
      <c r="AG27" s="24" t="s">
        <v>88</v>
      </c>
    </row>
    <row r="28" spans="1:33" x14ac:dyDescent="0.25">
      <c r="A28" s="44" t="s">
        <v>113</v>
      </c>
      <c r="B28" s="41" t="s">
        <v>114</v>
      </c>
      <c r="C28" s="27" t="s">
        <v>3</v>
      </c>
      <c r="D28" s="30">
        <f>(E28+G28+I28+K28)/SUM(M$1:AG$1)</f>
        <v>0.31147540983606559</v>
      </c>
      <c r="E28" s="31">
        <f>M$1*(IF(M28&lt;_meta!$A$5,0.25,0) + IF(M28&lt;_meta!$A$6,0.25,0)+IF(M28&lt;_meta!$A$7,0.5,0))+O$1*(IF(O28=_meta!$A$4,1,IF(O28=_meta!$A$3,0.5)))+P$1*(IF(P28=_meta!$A$4,1,IF(P28=_meta!$A$3,0.5)))</f>
        <v>5</v>
      </c>
      <c r="F28" s="32">
        <f>E28/SUM(M$1:Q$1)</f>
        <v>0.22727272727272727</v>
      </c>
      <c r="G28" s="31">
        <f>R$1*(IF(R28=_meta!$A$3,1,IF(R28=_meta!$A$2,0.5)))+S$1*(IF(S28=_meta!$A$3,1,IF(S28=_meta!$A$2,0.5)))</f>
        <v>5</v>
      </c>
      <c r="H28" s="56">
        <f>G28/SUM(R$1:T$1)</f>
        <v>0.7142857142857143</v>
      </c>
      <c r="I28" s="31">
        <f>U$1*(IF(U28=_meta!$A$3,1,IF(U28=_meta!$A$2,0.5)))+V$1*(IF(V28=_meta!$A$3,1,IF(V28=_meta!$A$2,0.5)))+W$1*(IF(W28=_meta!$A$3,1,IF(W28=_meta!$A$2,0.5)))+X$1*(IF(X28=_meta!$A$3,1,IF(X28=_meta!$A$2,0.5)))+Y$1*(IF(Y28=_meta!$A$3,1,IF(Y28=_meta!$A$2,0.5)))+Z$1*(IF(Z28=_meta!$A$3,1,IF(Z28=_meta!$A$2,0.5)))+AA$1*(IF(AA28=_meta!$A$3,1,IF(AA28=_meta!$A$2,0.5)))+AB$1*(IF(AB28=_meta!$A$3,1,IF(AB28=_meta!$A$2,0.5)))+AC$1*(IF(AC28=_meta!$A$3,1,IF(AC28=_meta!$A$2,0.5)))</f>
        <v>9</v>
      </c>
      <c r="J28" s="56">
        <f>I28/SUM(U$1:AD$1)</f>
        <v>0.3</v>
      </c>
      <c r="K28" s="31">
        <f>AE$1*(IF(AE28=_meta!$A$3,1,IF(AE28=_meta!$A$2,0.5)))+AF$1*(IF(AF28=_meta!$A$3,1,IF(AF28=_meta!$A$2,0.5)))</f>
        <v>0</v>
      </c>
      <c r="L28" s="33">
        <f>K28/SUM(AE$1:AG$1)</f>
        <v>0</v>
      </c>
      <c r="M28" s="13">
        <v>290</v>
      </c>
      <c r="N28" s="29">
        <f>1-M28/Annotation!$C$2</f>
        <v>0.17142857142857137</v>
      </c>
      <c r="O28" s="28" t="s">
        <v>64</v>
      </c>
      <c r="P28" s="28" t="s">
        <v>64</v>
      </c>
      <c r="R28" s="25" t="s">
        <v>64</v>
      </c>
      <c r="S28" s="28" t="s">
        <v>59</v>
      </c>
      <c r="U28" s="25" t="s">
        <v>64</v>
      </c>
      <c r="V28" s="28" t="s">
        <v>64</v>
      </c>
      <c r="W28" s="28" t="s">
        <v>64</v>
      </c>
      <c r="X28" s="28" t="s">
        <v>64</v>
      </c>
      <c r="Y28" s="28" t="s">
        <v>64</v>
      </c>
      <c r="Z28" s="28" t="s">
        <v>64</v>
      </c>
      <c r="AA28" s="17" t="s">
        <v>59</v>
      </c>
      <c r="AB28" s="17" t="s">
        <v>59</v>
      </c>
      <c r="AC28" s="17" t="s">
        <v>59</v>
      </c>
      <c r="AE28" s="25" t="s">
        <v>64</v>
      </c>
      <c r="AF28" s="28" t="s">
        <v>64</v>
      </c>
    </row>
    <row r="29" spans="1:33" x14ac:dyDescent="0.25">
      <c r="A29" s="42" t="s">
        <v>11</v>
      </c>
      <c r="B29" s="43" t="s">
        <v>32</v>
      </c>
      <c r="C29" s="23" t="s">
        <v>96</v>
      </c>
      <c r="D29" s="15">
        <f>(E29+G29+I29+K29)/SUM(M$1:AG$1)</f>
        <v>0.27049180327868855</v>
      </c>
      <c r="E29" s="26">
        <f>M$1*(IF(M29&lt;_meta!$A$5,0.25,0) + IF(M29&lt;_meta!$A$6,0.25,0)+IF(M29&lt;_meta!$A$7,0.5,0))+O$1*(IF(O29=_meta!$A$4,1,IF(O29=_meta!$A$3,0.5)))+P$1*(IF(P29=_meta!$A$4,1,IF(P29=_meta!$A$3,0.5)))</f>
        <v>5.5</v>
      </c>
      <c r="F29" s="14">
        <f>E29/SUM(M$1:Q$1)</f>
        <v>0.25</v>
      </c>
      <c r="G29" s="26">
        <f>R$1*(IF(R29=_meta!$A$3,1,IF(R29=_meta!$A$2,0.5)))+S$1*(IF(S29=_meta!$A$3,1,IF(S29=_meta!$A$2,0.5)))</f>
        <v>0</v>
      </c>
      <c r="H29" s="57">
        <f>G29/SUM(R$1:T$1)</f>
        <v>0</v>
      </c>
      <c r="I29" s="26">
        <f>U$1*(IF(U29=_meta!$A$3,1,IF(U29=_meta!$A$2,0.5)))+V$1*(IF(V29=_meta!$A$3,1,IF(V29=_meta!$A$2,0.5)))+W$1*(IF(W29=_meta!$A$3,1,IF(W29=_meta!$A$2,0.5)))+X$1*(IF(X29=_meta!$A$3,1,IF(X29=_meta!$A$2,0.5)))+Y$1*(IF(Y29=_meta!$A$3,1,IF(Y29=_meta!$A$2,0.5)))+Z$1*(IF(Z29=_meta!$A$3,1,IF(Z29=_meta!$A$2,0.5)))+AA$1*(IF(AA29=_meta!$A$3,1,IF(AA29=_meta!$A$2,0.5)))+AB$1*(IF(AB29=_meta!$A$3,1,IF(AB29=_meta!$A$2,0.5)))+AC$1*(IF(AC29=_meta!$A$3,1,IF(AC29=_meta!$A$2,0.5)))</f>
        <v>9</v>
      </c>
      <c r="J29" s="57">
        <f>I29/SUM(U$1:AD$1)</f>
        <v>0.3</v>
      </c>
      <c r="K29" s="26">
        <f>AE$1*(IF(AE29=_meta!$A$3,1,IF(AE29=_meta!$A$2,0.5)))+AF$1*(IF(AF29=_meta!$A$3,1,IF(AF29=_meta!$A$2,0.5)))</f>
        <v>2</v>
      </c>
      <c r="L29" s="16">
        <f>K29/SUM(AE$1:AG$1)</f>
        <v>1</v>
      </c>
      <c r="M29" s="13">
        <v>100</v>
      </c>
      <c r="N29" s="29">
        <f>1-M29/Annotation!$C$2</f>
        <v>0.7142857142857143</v>
      </c>
      <c r="O29" s="17" t="s">
        <v>59</v>
      </c>
      <c r="P29" s="17" t="s">
        <v>64</v>
      </c>
      <c r="Q29" s="24" t="s">
        <v>71</v>
      </c>
      <c r="R29" s="25" t="s">
        <v>64</v>
      </c>
      <c r="S29" s="17" t="s">
        <v>64</v>
      </c>
      <c r="T29" s="24" t="s">
        <v>45</v>
      </c>
      <c r="U29" s="25" t="s">
        <v>64</v>
      </c>
      <c r="V29" s="17" t="s">
        <v>64</v>
      </c>
      <c r="W29" s="28" t="s">
        <v>64</v>
      </c>
      <c r="X29" s="17" t="s">
        <v>64</v>
      </c>
      <c r="Y29" s="17" t="s">
        <v>64</v>
      </c>
      <c r="Z29" s="17" t="s">
        <v>64</v>
      </c>
      <c r="AA29" s="17" t="s">
        <v>59</v>
      </c>
      <c r="AB29" s="17" t="s">
        <v>59</v>
      </c>
      <c r="AC29" s="17" t="s">
        <v>59</v>
      </c>
      <c r="AD29" s="24" t="s">
        <v>72</v>
      </c>
      <c r="AE29" s="25" t="s">
        <v>59</v>
      </c>
      <c r="AF29" s="17" t="s">
        <v>59</v>
      </c>
      <c r="AG29" s="24" t="s">
        <v>80</v>
      </c>
    </row>
    <row r="30" spans="1:33" x14ac:dyDescent="0.25">
      <c r="A30" s="44" t="s">
        <v>112</v>
      </c>
      <c r="B30" s="41" t="s">
        <v>115</v>
      </c>
      <c r="C30" s="27" t="s">
        <v>58</v>
      </c>
      <c r="D30" s="30">
        <f>(E30+G30+I30+K30)/SUM(M$1:AG$1)</f>
        <v>0.27049180327868855</v>
      </c>
      <c r="E30" s="31">
        <f>M$1*(IF(M30&lt;_meta!$A$5,0.25,0) + IF(M30&lt;_meta!$A$6,0.25,0)+IF(M30&lt;_meta!$A$7,0.5,0))+O$1*(IF(O30=_meta!$A$4,1,IF(O30=_meta!$A$3,0.5)))+P$1*(IF(P30=_meta!$A$4,1,IF(P30=_meta!$A$3,0.5)))</f>
        <v>0</v>
      </c>
      <c r="F30" s="32">
        <f>E30/SUM(M$1:Q$1)</f>
        <v>0</v>
      </c>
      <c r="G30" s="31">
        <f>R$1*(IF(R30=_meta!$A$3,1,IF(R30=_meta!$A$2,0.5)))+S$1*(IF(S30=_meta!$A$3,1,IF(S30=_meta!$A$2,0.5)))</f>
        <v>0</v>
      </c>
      <c r="H30" s="56">
        <f>G30/SUM(R$1:T$1)</f>
        <v>0</v>
      </c>
      <c r="I30" s="31">
        <f>U$1*(IF(U30=_meta!$A$3,1,IF(U30=_meta!$A$2,0.5)))+V$1*(IF(V30=_meta!$A$3,1,IF(V30=_meta!$A$2,0.5)))+W$1*(IF(W30=_meta!$A$3,1,IF(W30=_meta!$A$2,0.5)))+X$1*(IF(X30=_meta!$A$3,1,IF(X30=_meta!$A$2,0.5)))+Y$1*(IF(Y30=_meta!$A$3,1,IF(Y30=_meta!$A$2,0.5)))+Z$1*(IF(Z30=_meta!$A$3,1,IF(Z30=_meta!$A$2,0.5)))+AA$1*(IF(AA30=_meta!$A$3,1,IF(AA30=_meta!$A$2,0.5)))+AB$1*(IF(AB30=_meta!$A$3,1,IF(AB30=_meta!$A$2,0.5)))+AC$1*(IF(AC30=_meta!$A$3,1,IF(AC30=_meta!$A$2,0.5)))</f>
        <v>15.5</v>
      </c>
      <c r="J30" s="56">
        <f>I30/SUM(U$1:AD$1)</f>
        <v>0.51666666666666672</v>
      </c>
      <c r="K30" s="31">
        <f>AE$1*(IF(AE30=_meta!$A$3,1,IF(AE30=_meta!$A$2,0.5)))+AF$1*(IF(AF30=_meta!$A$3,1,IF(AF30=_meta!$A$2,0.5)))</f>
        <v>1</v>
      </c>
      <c r="L30" s="33">
        <f>K30/SUM(AE$1:AG$1)</f>
        <v>0.5</v>
      </c>
      <c r="M30" s="13">
        <v>350</v>
      </c>
      <c r="N30" s="29">
        <f>1-M30/Annotation!$C$2</f>
        <v>0</v>
      </c>
      <c r="O30" s="17" t="s">
        <v>64</v>
      </c>
      <c r="P30" s="17" t="s">
        <v>64</v>
      </c>
      <c r="R30" s="25" t="s">
        <v>64</v>
      </c>
      <c r="S30" s="28" t="s">
        <v>64</v>
      </c>
      <c r="U30" s="25" t="s">
        <v>64</v>
      </c>
      <c r="V30" s="17" t="s">
        <v>59</v>
      </c>
      <c r="W30" s="28" t="s">
        <v>59</v>
      </c>
      <c r="X30" s="28" t="s">
        <v>64</v>
      </c>
      <c r="Y30" s="28" t="s">
        <v>59</v>
      </c>
      <c r="Z30" s="28" t="s">
        <v>76</v>
      </c>
      <c r="AA30" s="17" t="s">
        <v>64</v>
      </c>
      <c r="AB30" s="17" t="s">
        <v>64</v>
      </c>
      <c r="AC30" s="17" t="s">
        <v>64</v>
      </c>
      <c r="AD30" s="24" t="s">
        <v>77</v>
      </c>
      <c r="AE30" s="25" t="s">
        <v>64</v>
      </c>
      <c r="AF30" s="17" t="s">
        <v>59</v>
      </c>
    </row>
    <row r="31" spans="1:33" x14ac:dyDescent="0.25">
      <c r="A31" s="42" t="s">
        <v>20</v>
      </c>
      <c r="B31" s="43" t="s">
        <v>21</v>
      </c>
      <c r="C31" s="23" t="s">
        <v>3</v>
      </c>
      <c r="D31" s="15">
        <f>(E31+G31+I31+K31)/SUM(M$1:AG$1)</f>
        <v>0.22950819672131148</v>
      </c>
      <c r="E31" s="26">
        <f>M$1*(IF(M31&lt;_meta!$A$5,0.25,0) + IF(M31&lt;_meta!$A$6,0.25,0)+IF(M31&lt;_meta!$A$7,0.5,0))+O$1*(IF(O31=_meta!$A$4,1,IF(O31=_meta!$A$3,0.5)))+P$1*(IF(P31=_meta!$A$4,1,IF(P31=_meta!$A$3,0.5)))</f>
        <v>0</v>
      </c>
      <c r="F31" s="14">
        <f>E31/SUM(M$1:Q$1)</f>
        <v>0</v>
      </c>
      <c r="G31" s="26">
        <f>R$1*(IF(R31=_meta!$A$3,1,IF(R31=_meta!$A$2,0.5)))+S$1*(IF(S31=_meta!$A$3,1,IF(S31=_meta!$A$2,0.5)))</f>
        <v>5</v>
      </c>
      <c r="H31" s="57">
        <f>G31/SUM(R$1:T$1)</f>
        <v>0.7142857142857143</v>
      </c>
      <c r="I31" s="26">
        <f>U$1*(IF(U31=_meta!$A$3,1,IF(U31=_meta!$A$2,0.5)))+V$1*(IF(V31=_meta!$A$3,1,IF(V31=_meta!$A$2,0.5)))+W$1*(IF(W31=_meta!$A$3,1,IF(W31=_meta!$A$2,0.5)))+X$1*(IF(X31=_meta!$A$3,1,IF(X31=_meta!$A$2,0.5)))+Y$1*(IF(Y31=_meta!$A$3,1,IF(Y31=_meta!$A$2,0.5)))+Z$1*(IF(Z31=_meta!$A$3,1,IF(Z31=_meta!$A$2,0.5)))+AA$1*(IF(AA31=_meta!$A$3,1,IF(AA31=_meta!$A$2,0.5)))+AB$1*(IF(AB31=_meta!$A$3,1,IF(AB31=_meta!$A$2,0.5)))+AC$1*(IF(AC31=_meta!$A$3,1,IF(AC31=_meta!$A$2,0.5)))</f>
        <v>9</v>
      </c>
      <c r="J31" s="57">
        <f>I31/SUM(U$1:AD$1)</f>
        <v>0.3</v>
      </c>
      <c r="K31" s="26">
        <f>AE$1*(IF(AE31=_meta!$A$3,1,IF(AE31=_meta!$A$2,0.5)))+AF$1*(IF(AF31=_meta!$A$3,1,IF(AF31=_meta!$A$2,0.5)))</f>
        <v>0</v>
      </c>
      <c r="L31" s="16">
        <f>K31/SUM(AE$1:AG$1)</f>
        <v>0</v>
      </c>
      <c r="M31" s="13">
        <v>350</v>
      </c>
      <c r="N31" s="29">
        <f>1-M31/Annotation!$C$2</f>
        <v>0</v>
      </c>
      <c r="O31" s="17" t="s">
        <v>64</v>
      </c>
      <c r="P31" s="17" t="s">
        <v>64</v>
      </c>
      <c r="R31" s="25" t="s">
        <v>64</v>
      </c>
      <c r="S31" s="17" t="s">
        <v>59</v>
      </c>
      <c r="U31" s="25" t="s">
        <v>64</v>
      </c>
      <c r="V31" s="17" t="s">
        <v>64</v>
      </c>
      <c r="W31" s="28" t="s">
        <v>64</v>
      </c>
      <c r="X31" s="17" t="s">
        <v>64</v>
      </c>
      <c r="Y31" s="17" t="s">
        <v>64</v>
      </c>
      <c r="Z31" s="17" t="s">
        <v>64</v>
      </c>
      <c r="AA31" s="17" t="s">
        <v>59</v>
      </c>
      <c r="AB31" s="17" t="s">
        <v>59</v>
      </c>
      <c r="AC31" s="17" t="s">
        <v>59</v>
      </c>
      <c r="AE31" s="25" t="s">
        <v>64</v>
      </c>
      <c r="AF31" s="17" t="s">
        <v>64</v>
      </c>
    </row>
    <row r="32" spans="1:33" x14ac:dyDescent="0.25">
      <c r="A32" s="42" t="s">
        <v>13</v>
      </c>
      <c r="B32" s="43" t="s">
        <v>34</v>
      </c>
      <c r="C32" s="23" t="s">
        <v>93</v>
      </c>
      <c r="D32" s="15">
        <f>(E32+G32+I32+K32)/SUM(M$1:AG$1)</f>
        <v>0.20491803278688525</v>
      </c>
      <c r="E32" s="26">
        <f>M$1*(IF(M32&lt;_meta!$A$5,0.25,0) + IF(M32&lt;_meta!$A$6,0.25,0)+IF(M32&lt;_meta!$A$7,0.5,0))+O$1*(IF(O32=_meta!$A$4,1,IF(O32=_meta!$A$3,0.5)))+P$1*(IF(P32=_meta!$A$4,1,IF(P32=_meta!$A$3,0.5)))</f>
        <v>10.5</v>
      </c>
      <c r="F32" s="14">
        <f>E32/SUM(M$1:Q$1)</f>
        <v>0.47727272727272729</v>
      </c>
      <c r="G32" s="26">
        <f>R$1*(IF(R32=_meta!$A$3,1,IF(R32=_meta!$A$2,0.5)))+S$1*(IF(S32=_meta!$A$3,1,IF(S32=_meta!$A$2,0.5)))</f>
        <v>0</v>
      </c>
      <c r="H32" s="57">
        <f>G32/SUM(R$1:T$1)</f>
        <v>0</v>
      </c>
      <c r="I32" s="26">
        <f>U$1*(IF(U32=_meta!$A$3,1,IF(U32=_meta!$A$2,0.5)))+V$1*(IF(V32=_meta!$A$3,1,IF(V32=_meta!$A$2,0.5)))+W$1*(IF(W32=_meta!$A$3,1,IF(W32=_meta!$A$2,0.5)))+X$1*(IF(X32=_meta!$A$3,1,IF(X32=_meta!$A$2,0.5)))+Y$1*(IF(Y32=_meta!$A$3,1,IF(Y32=_meta!$A$2,0.5)))+Z$1*(IF(Z32=_meta!$A$3,1,IF(Z32=_meta!$A$2,0.5)))+AA$1*(IF(AA32=_meta!$A$3,1,IF(AA32=_meta!$A$2,0.5)))+AB$1*(IF(AB32=_meta!$A$3,1,IF(AB32=_meta!$A$2,0.5)))+AC$1*(IF(AC32=_meta!$A$3,1,IF(AC32=_meta!$A$2,0.5)))</f>
        <v>0</v>
      </c>
      <c r="J32" s="57">
        <f>I32/SUM(U$1:AD$1)</f>
        <v>0</v>
      </c>
      <c r="K32" s="26">
        <f>AE$1*(IF(AE32=_meta!$A$3,1,IF(AE32=_meta!$A$2,0.5)))+AF$1*(IF(AF32=_meta!$A$3,1,IF(AF32=_meta!$A$2,0.5)))</f>
        <v>2</v>
      </c>
      <c r="L32" s="16">
        <f>K32/SUM(AE$1:AG$1)</f>
        <v>1</v>
      </c>
      <c r="M32" s="13">
        <v>20</v>
      </c>
      <c r="N32" s="29">
        <f>1-M32/Annotation!$C$2</f>
        <v>0.94285714285714284</v>
      </c>
      <c r="O32" s="17" t="s">
        <v>59</v>
      </c>
      <c r="P32" s="17" t="s">
        <v>64</v>
      </c>
      <c r="Q32" s="24" t="s">
        <v>44</v>
      </c>
      <c r="R32" s="25" t="s">
        <v>64</v>
      </c>
      <c r="S32" s="17" t="s">
        <v>64</v>
      </c>
      <c r="U32" s="25" t="s">
        <v>64</v>
      </c>
      <c r="V32" s="17" t="s">
        <v>64</v>
      </c>
      <c r="W32" s="28" t="s">
        <v>64</v>
      </c>
      <c r="X32" s="17" t="s">
        <v>64</v>
      </c>
      <c r="Y32" s="17" t="s">
        <v>64</v>
      </c>
      <c r="Z32" s="17" t="s">
        <v>64</v>
      </c>
      <c r="AA32" s="17" t="s">
        <v>64</v>
      </c>
      <c r="AB32" s="17" t="s">
        <v>64</v>
      </c>
      <c r="AC32" s="17" t="s">
        <v>64</v>
      </c>
      <c r="AE32" s="25" t="s">
        <v>59</v>
      </c>
      <c r="AF32" s="17" t="s">
        <v>59</v>
      </c>
      <c r="AG32" s="24" t="s">
        <v>88</v>
      </c>
    </row>
    <row r="33" spans="1:33" x14ac:dyDescent="0.25">
      <c r="A33" s="42" t="s">
        <v>10</v>
      </c>
      <c r="B33" s="43" t="s">
        <v>31</v>
      </c>
      <c r="C33" s="23" t="s">
        <v>96</v>
      </c>
      <c r="D33" s="15">
        <f>(E33+G33+I33+K33)/SUM(M$1:AG$1)</f>
        <v>0.15573770491803279</v>
      </c>
      <c r="E33" s="26">
        <f>M$1*(IF(M33&lt;_meta!$A$5,0.25,0) + IF(M33&lt;_meta!$A$6,0.25,0)+IF(M33&lt;_meta!$A$7,0.5,0))+O$1*(IF(O33=_meta!$A$4,1,IF(O33=_meta!$A$3,0.5)))+P$1*(IF(P33=_meta!$A$4,1,IF(P33=_meta!$A$3,0.5)))</f>
        <v>5.5</v>
      </c>
      <c r="F33" s="14">
        <f>E33/SUM(M$1:Q$1)</f>
        <v>0.25</v>
      </c>
      <c r="G33" s="26">
        <f>R$1*(IF(R33=_meta!$A$3,1,IF(R33=_meta!$A$2,0.5)))+S$1*(IF(S33=_meta!$A$3,1,IF(S33=_meta!$A$2,0.5)))</f>
        <v>0</v>
      </c>
      <c r="H33" s="57">
        <f>G33/SUM(R$1:T$1)</f>
        <v>0</v>
      </c>
      <c r="I33" s="26">
        <f>U$1*(IF(U33=_meta!$A$3,1,IF(U33=_meta!$A$2,0.5)))+V$1*(IF(V33=_meta!$A$3,1,IF(V33=_meta!$A$2,0.5)))+W$1*(IF(W33=_meta!$A$3,1,IF(W33=_meta!$A$2,0.5)))+X$1*(IF(X33=_meta!$A$3,1,IF(X33=_meta!$A$2,0.5)))+Y$1*(IF(Y33=_meta!$A$3,1,IF(Y33=_meta!$A$2,0.5)))+Z$1*(IF(Z33=_meta!$A$3,1,IF(Z33=_meta!$A$2,0.5)))+AA$1*(IF(AA33=_meta!$A$3,1,IF(AA33=_meta!$A$2,0.5)))+AB$1*(IF(AB33=_meta!$A$3,1,IF(AB33=_meta!$A$2,0.5)))+AC$1*(IF(AC33=_meta!$A$3,1,IF(AC33=_meta!$A$2,0.5)))</f>
        <v>3</v>
      </c>
      <c r="J33" s="57">
        <f>I33/SUM(U$1:AD$1)</f>
        <v>0.1</v>
      </c>
      <c r="K33" s="26">
        <f>AE$1*(IF(AE33=_meta!$A$3,1,IF(AE33=_meta!$A$2,0.5)))+AF$1*(IF(AF33=_meta!$A$3,1,IF(AF33=_meta!$A$2,0.5)))</f>
        <v>1</v>
      </c>
      <c r="L33" s="16">
        <f>K33/SUM(AE$1:AG$1)</f>
        <v>0.5</v>
      </c>
      <c r="M33" s="13">
        <v>150</v>
      </c>
      <c r="N33" s="29">
        <f>1-M33/Annotation!$C$2</f>
        <v>0.5714285714285714</v>
      </c>
      <c r="O33" s="17" t="s">
        <v>59</v>
      </c>
      <c r="P33" s="17" t="s">
        <v>64</v>
      </c>
      <c r="Q33" s="24" t="s">
        <v>52</v>
      </c>
      <c r="R33" s="25" t="s">
        <v>64</v>
      </c>
      <c r="S33" s="17" t="s">
        <v>64</v>
      </c>
      <c r="U33" s="17" t="s">
        <v>64</v>
      </c>
      <c r="V33" s="17" t="s">
        <v>64</v>
      </c>
      <c r="W33" s="28" t="s">
        <v>64</v>
      </c>
      <c r="X33" s="17" t="s">
        <v>64</v>
      </c>
      <c r="Y33" s="17" t="s">
        <v>64</v>
      </c>
      <c r="Z33" s="17" t="s">
        <v>59</v>
      </c>
      <c r="AA33" s="17" t="s">
        <v>64</v>
      </c>
      <c r="AB33" s="17" t="s">
        <v>64</v>
      </c>
      <c r="AC33" s="17" t="s">
        <v>64</v>
      </c>
      <c r="AE33" s="25" t="s">
        <v>76</v>
      </c>
      <c r="AF33" s="17" t="s">
        <v>76</v>
      </c>
      <c r="AG33" s="24" t="s">
        <v>79</v>
      </c>
    </row>
    <row r="34" spans="1:33" x14ac:dyDescent="0.25">
      <c r="A34" s="42" t="s">
        <v>9</v>
      </c>
      <c r="B34" s="43" t="s">
        <v>30</v>
      </c>
      <c r="C34" s="23" t="s">
        <v>3</v>
      </c>
      <c r="D34" s="15">
        <f>(E34+G34+I34+K34)/SUM(M$1:AG$1)</f>
        <v>3.2786885245901641E-2</v>
      </c>
      <c r="E34" s="26">
        <f>M$1*(IF(M34&lt;_meta!$A$5,0.25,0) + IF(M34&lt;_meta!$A$6,0.25,0)+IF(M34&lt;_meta!$A$7,0.5,0))+O$1*(IF(O34=_meta!$A$4,1,IF(O34=_meta!$A$3,0.5)))+P$1*(IF(P34=_meta!$A$4,1,IF(P34=_meta!$A$3,0.5)))</f>
        <v>0</v>
      </c>
      <c r="F34" s="14">
        <f>E34/SUM(M$1:Q$1)</f>
        <v>0</v>
      </c>
      <c r="G34" s="26">
        <f>R$1*(IF(R34=_meta!$A$3,1,IF(R34=_meta!$A$2,0.5)))+S$1*(IF(S34=_meta!$A$3,1,IF(S34=_meta!$A$2,0.5)))</f>
        <v>2</v>
      </c>
      <c r="H34" s="57">
        <f>G34/SUM(R$1:T$1)</f>
        <v>0.2857142857142857</v>
      </c>
      <c r="I34" s="26">
        <f>U$1*(IF(U34=_meta!$A$3,1,IF(U34=_meta!$A$2,0.5)))+V$1*(IF(V34=_meta!$A$3,1,IF(V34=_meta!$A$2,0.5)))+W$1*(IF(W34=_meta!$A$3,1,IF(W34=_meta!$A$2,0.5)))+X$1*(IF(X34=_meta!$A$3,1,IF(X34=_meta!$A$2,0.5)))+Y$1*(IF(Y34=_meta!$A$3,1,IF(Y34=_meta!$A$2,0.5)))+Z$1*(IF(Z34=_meta!$A$3,1,IF(Z34=_meta!$A$2,0.5)))+AA$1*(IF(AA34=_meta!$A$3,1,IF(AA34=_meta!$A$2,0.5)))+AB$1*(IF(AB34=_meta!$A$3,1,IF(AB34=_meta!$A$2,0.5)))+AC$1*(IF(AC34=_meta!$A$3,1,IF(AC34=_meta!$A$2,0.5)))</f>
        <v>0</v>
      </c>
      <c r="J34" s="57">
        <f>I34/SUM(U$1:AD$1)</f>
        <v>0</v>
      </c>
      <c r="K34" s="26">
        <f>AE$1*(IF(AE34=_meta!$A$3,1,IF(AE34=_meta!$A$2,0.5)))+AF$1*(IF(AF34=_meta!$A$3,1,IF(AF34=_meta!$A$2,0.5)))</f>
        <v>0</v>
      </c>
      <c r="L34" s="16">
        <f>K34/SUM(AE$1:AG$1)</f>
        <v>0</v>
      </c>
      <c r="M34" s="13">
        <v>350</v>
      </c>
      <c r="N34" s="29">
        <f>1-M34/Annotation!$C$2</f>
        <v>0</v>
      </c>
      <c r="O34" s="17" t="s">
        <v>64</v>
      </c>
      <c r="P34" s="17" t="s">
        <v>64</v>
      </c>
      <c r="R34" s="25" t="s">
        <v>59</v>
      </c>
      <c r="S34" s="17" t="s">
        <v>64</v>
      </c>
      <c r="T34" s="24" t="s">
        <v>56</v>
      </c>
      <c r="U34" s="17" t="s">
        <v>64</v>
      </c>
      <c r="V34" s="17" t="s">
        <v>64</v>
      </c>
      <c r="W34" s="28" t="s">
        <v>64</v>
      </c>
      <c r="X34" s="17" t="s">
        <v>64</v>
      </c>
      <c r="Y34" s="17" t="s">
        <v>64</v>
      </c>
      <c r="Z34" s="17" t="s">
        <v>64</v>
      </c>
      <c r="AA34" s="17" t="s">
        <v>64</v>
      </c>
      <c r="AB34" s="17" t="s">
        <v>64</v>
      </c>
      <c r="AC34" s="17" t="s">
        <v>64</v>
      </c>
      <c r="AE34" s="25" t="s">
        <v>64</v>
      </c>
      <c r="AF34" s="17" t="s">
        <v>64</v>
      </c>
    </row>
    <row r="36" spans="1:33" x14ac:dyDescent="0.25">
      <c r="A36" s="45" t="s">
        <v>100</v>
      </c>
    </row>
    <row r="37" spans="1:33" x14ac:dyDescent="0.25">
      <c r="A37" s="46" t="s">
        <v>109</v>
      </c>
    </row>
    <row r="38" spans="1:33" x14ac:dyDescent="0.25">
      <c r="A38" s="46" t="s">
        <v>99</v>
      </c>
    </row>
    <row r="39" spans="1:33" x14ac:dyDescent="0.25">
      <c r="A39" s="47"/>
    </row>
    <row r="40" spans="1:33" x14ac:dyDescent="0.25">
      <c r="A40" s="75"/>
    </row>
    <row r="41" spans="1:33" x14ac:dyDescent="0.25">
      <c r="A41" s="74"/>
    </row>
    <row r="42" spans="1:33" x14ac:dyDescent="0.25">
      <c r="A42" s="74"/>
    </row>
    <row r="43" spans="1:33" x14ac:dyDescent="0.25">
      <c r="A43" s="73"/>
    </row>
    <row r="44" spans="1:33" x14ac:dyDescent="0.25">
      <c r="A44" s="76"/>
    </row>
    <row r="45" spans="1:33" x14ac:dyDescent="0.25">
      <c r="A45" s="77"/>
    </row>
  </sheetData>
  <protectedRanges>
    <protectedRange sqref="A1:XFD1048576" name="Whole Sheet"/>
  </protectedRanges>
  <autoFilter ref="A4:AG34">
    <sortState ref="A5:AG34">
      <sortCondition descending="1" ref="D4:D32"/>
    </sortState>
  </autoFilter>
  <mergeCells count="15">
    <mergeCell ref="AA3:AC3"/>
    <mergeCell ref="U2:AD2"/>
    <mergeCell ref="AE2:AG2"/>
    <mergeCell ref="D2:I2"/>
    <mergeCell ref="E3:F3"/>
    <mergeCell ref="G3:H3"/>
    <mergeCell ref="I3:J3"/>
    <mergeCell ref="X3:Z3"/>
    <mergeCell ref="A2:B2"/>
    <mergeCell ref="M2:Q2"/>
    <mergeCell ref="R2:T2"/>
    <mergeCell ref="O3:P3"/>
    <mergeCell ref="R3:S3"/>
    <mergeCell ref="M3:N3"/>
    <mergeCell ref="K3:L3"/>
  </mergeCells>
  <hyperlinks>
    <hyperlink ref="A20" r:id="rId1"/>
    <hyperlink ref="A6" r:id="rId2" display="Breeze – WordPress Cache Plugin"/>
    <hyperlink ref="A17" r:id="rId3" display="Cache Enabler – WordPress Cache"/>
    <hyperlink ref="A34" r:id="rId4"/>
    <hyperlink ref="A33" r:id="rId5"/>
    <hyperlink ref="A29" r:id="rId6"/>
    <hyperlink ref="A27" r:id="rId7"/>
    <hyperlink ref="A32" r:id="rId8"/>
    <hyperlink ref="A15" r:id="rId9"/>
    <hyperlink ref="A24" r:id="rId10"/>
    <hyperlink ref="A25" r:id="rId11"/>
    <hyperlink ref="A18" r:id="rId12"/>
    <hyperlink ref="A21" r:id="rId13"/>
    <hyperlink ref="A23" r:id="rId14"/>
    <hyperlink ref="A31" r:id="rId15"/>
    <hyperlink ref="A22" r:id="rId16"/>
    <hyperlink ref="A9" r:id="rId17"/>
    <hyperlink ref="A10" r:id="rId18" display="WordPress Cache and CDN plugin – fast, easy to use, instant results"/>
    <hyperlink ref="A16" r:id="rId19"/>
    <hyperlink ref="A13" r:id="rId20"/>
    <hyperlink ref="A26" r:id="rId21"/>
    <hyperlink ref="A28" r:id="rId22"/>
    <hyperlink ref="A30" r:id="rId23"/>
    <hyperlink ref="A38" r:id="rId24"/>
    <hyperlink ref="A37" r:id="rId25" display="www.s-sols.com"/>
    <hyperlink ref="A14" r:id="rId26"/>
    <hyperlink ref="A12" r:id="rId27"/>
    <hyperlink ref="A19" r:id="rId28" display="Скрипт кэширования для wordpress от 12 августа 2010"/>
  </hyperlinks>
  <pageMargins left="0.7" right="0.7" top="0.75" bottom="0.75" header="0.3" footer="0.3"/>
  <pageSetup paperSize="9" orientation="portrait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B20" sqref="B20"/>
    </sheetView>
  </sheetViews>
  <sheetFormatPr defaultRowHeight="15" x14ac:dyDescent="0.25"/>
  <cols>
    <col min="1" max="1" width="3.5703125" style="12" customWidth="1"/>
    <col min="2" max="2" width="43" style="12" customWidth="1"/>
    <col min="3" max="3" width="148.42578125" style="11" customWidth="1"/>
    <col min="4" max="16384" width="9.140625" style="12"/>
  </cols>
  <sheetData>
    <row r="2" spans="2:3" x14ac:dyDescent="0.25">
      <c r="B2" s="9" t="s">
        <v>61</v>
      </c>
      <c r="C2" s="10">
        <v>350</v>
      </c>
    </row>
    <row r="3" spans="2:3" x14ac:dyDescent="0.25">
      <c r="B3" s="9" t="s">
        <v>90</v>
      </c>
      <c r="C3" s="11" t="s">
        <v>131</v>
      </c>
    </row>
    <row r="4" spans="2:3" x14ac:dyDescent="0.25">
      <c r="B4" s="9" t="s">
        <v>62</v>
      </c>
      <c r="C4" s="11" t="s">
        <v>70</v>
      </c>
    </row>
    <row r="5" spans="2:3" x14ac:dyDescent="0.25">
      <c r="B5" s="9" t="s">
        <v>65</v>
      </c>
      <c r="C5" s="11" t="s">
        <v>101</v>
      </c>
    </row>
    <row r="6" spans="2:3" x14ac:dyDescent="0.25">
      <c r="B6" s="9" t="s">
        <v>103</v>
      </c>
      <c r="C6" s="11" t="s">
        <v>110</v>
      </c>
    </row>
    <row r="10" spans="2:3" s="48" customFormat="1" x14ac:dyDescent="0.25">
      <c r="C10" s="49"/>
    </row>
    <row r="11" spans="2:3" s="48" customFormat="1" x14ac:dyDescent="0.25">
      <c r="B11" s="48" t="s">
        <v>100</v>
      </c>
      <c r="C11" s="49"/>
    </row>
    <row r="12" spans="2:3" s="48" customFormat="1" x14ac:dyDescent="0.25">
      <c r="B12" s="50" t="s">
        <v>109</v>
      </c>
      <c r="C12" s="49"/>
    </row>
    <row r="13" spans="2:3" s="48" customFormat="1" x14ac:dyDescent="0.25">
      <c r="B13" s="50" t="s">
        <v>99</v>
      </c>
      <c r="C13" s="49"/>
    </row>
    <row r="14" spans="2:3" s="48" customFormat="1" ht="12.75" customHeight="1" x14ac:dyDescent="0.25">
      <c r="B14" s="50"/>
      <c r="C14" s="49"/>
    </row>
    <row r="15" spans="2:3" s="48" customFormat="1" ht="47.25" customHeight="1" x14ac:dyDescent="0.25">
      <c r="C15" s="49"/>
    </row>
    <row r="16" spans="2:3" s="48" customFormat="1" x14ac:dyDescent="0.25">
      <c r="C16" s="49"/>
    </row>
    <row r="17" spans="3:3" s="48" customFormat="1" x14ac:dyDescent="0.25">
      <c r="C17" s="49"/>
    </row>
    <row r="18" spans="3:3" s="48" customFormat="1" x14ac:dyDescent="0.25">
      <c r="C18" s="49"/>
    </row>
    <row r="19" spans="3:3" s="48" customFormat="1" x14ac:dyDescent="0.25">
      <c r="C19" s="49"/>
    </row>
    <row r="20" spans="3:3" s="48" customFormat="1" x14ac:dyDescent="0.25">
      <c r="C20" s="49"/>
    </row>
    <row r="21" spans="3:3" s="48" customFormat="1" x14ac:dyDescent="0.25">
      <c r="C21" s="49"/>
    </row>
    <row r="22" spans="3:3" s="48" customFormat="1" x14ac:dyDescent="0.25">
      <c r="C22" s="49"/>
    </row>
    <row r="23" spans="3:3" s="48" customFormat="1" x14ac:dyDescent="0.25">
      <c r="C23" s="49"/>
    </row>
  </sheetData>
  <hyperlinks>
    <hyperlink ref="B12" r:id="rId1" display="www.s-sols.com"/>
    <hyperlink ref="B13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21.85546875" bestFit="1" customWidth="1"/>
    <col min="2" max="2" width="25.7109375" bestFit="1" customWidth="1"/>
  </cols>
  <sheetData>
    <row r="1" spans="1:2" s="6" customFormat="1" x14ac:dyDescent="0.25">
      <c r="A1" s="6" t="s">
        <v>94</v>
      </c>
      <c r="B1" s="6" t="s">
        <v>50</v>
      </c>
    </row>
    <row r="2" spans="1:2" x14ac:dyDescent="0.25">
      <c r="A2" t="s">
        <v>76</v>
      </c>
    </row>
    <row r="3" spans="1:2" x14ac:dyDescent="0.25">
      <c r="A3" t="s">
        <v>59</v>
      </c>
    </row>
    <row r="4" spans="1:2" x14ac:dyDescent="0.25">
      <c r="A4" t="s">
        <v>60</v>
      </c>
    </row>
    <row r="5" spans="1:2" s="1" customFormat="1" x14ac:dyDescent="0.25">
      <c r="A5" s="2">
        <f>Annotation!$C$2</f>
        <v>350</v>
      </c>
      <c r="B5" s="1" t="s">
        <v>126</v>
      </c>
    </row>
    <row r="6" spans="1:2" x14ac:dyDescent="0.25">
      <c r="A6" s="2">
        <v>100</v>
      </c>
      <c r="B6" t="s">
        <v>127</v>
      </c>
    </row>
    <row r="7" spans="1:2" x14ac:dyDescent="0.25">
      <c r="A7" s="2">
        <v>20</v>
      </c>
      <c r="B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Comparison</vt:lpstr>
      <vt:lpstr>Annotation</vt:lpstr>
      <vt:lpstr>_meta</vt:lpstr>
    </vt:vector>
  </TitlesOfParts>
  <Company>Seraphinite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WordPress Cache Plugins Comparison</dc:title>
  <dc:creator>Pavel Nechaev</dc:creator>
  <dc:description>s-sols.com
</dc:description>
  <cp:lastModifiedBy>Pavel Nechaev</cp:lastModifiedBy>
  <dcterms:created xsi:type="dcterms:W3CDTF">2015-06-05T18:19:34Z</dcterms:created>
  <dcterms:modified xsi:type="dcterms:W3CDTF">2018-11-07T22:30:03Z</dcterms:modified>
</cp:coreProperties>
</file>